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Sheet1!$A$6:$V$13</definedName>
    <definedName name="_xlnm.Print_Titles" localSheetId="0">Sheet1!$4:$6</definedName>
  </definedNames>
  <calcPr calcId="144525" concurrentCalc="0"/>
</workbook>
</file>

<file path=xl/sharedStrings.xml><?xml version="1.0" encoding="utf-8"?>
<sst xmlns="http://schemas.openxmlformats.org/spreadsheetml/2006/main" count="60" uniqueCount="50">
  <si>
    <t>附件2</t>
  </si>
  <si>
    <t>提前下达2023年义务教育学生生活费补助资金安排表</t>
  </si>
  <si>
    <t>单位：人、万元</t>
  </si>
  <si>
    <t>地区</t>
  </si>
  <si>
    <t>人数</t>
  </si>
  <si>
    <t>家庭经济困难寄宿生人数</t>
  </si>
  <si>
    <t>家庭经济困难非寄宿生人数</t>
  </si>
  <si>
    <t>少数民族地区寄宿制民族班学生人数</t>
  </si>
  <si>
    <t>家庭经济困难寄宿生金额</t>
  </si>
  <si>
    <t>家庭经济困难非寄宿生金额</t>
  </si>
  <si>
    <t>少数民族地区寄宿制民族班学生金额</t>
  </si>
  <si>
    <t>2023年义务教育学生生活费金额</t>
  </si>
  <si>
    <t>粤财科教[2022]81号待抵扣资金</t>
  </si>
  <si>
    <t>省财政已收回金额</t>
  </si>
  <si>
    <t>应下达2023年义务教育学生生活费金额</t>
  </si>
  <si>
    <t>提前下达2023年义务教育学生生活费金额</t>
  </si>
  <si>
    <t>备注</t>
  </si>
  <si>
    <t>小学</t>
  </si>
  <si>
    <t>初中</t>
  </si>
  <si>
    <t>小计</t>
  </si>
  <si>
    <t>其中:中央</t>
  </si>
  <si>
    <t>其中:省</t>
  </si>
  <si>
    <t>B=D+E+F+G+H+I</t>
  </si>
  <si>
    <t>D</t>
  </si>
  <si>
    <t>E</t>
  </si>
  <si>
    <t>F</t>
  </si>
  <si>
    <t>G</t>
  </si>
  <si>
    <t>H</t>
  </si>
  <si>
    <t>I</t>
  </si>
  <si>
    <t>J=D*0.1</t>
  </si>
  <si>
    <t>K=E*0.125</t>
  </si>
  <si>
    <t>L=F*0.05</t>
  </si>
  <si>
    <t>M=G*0.075</t>
  </si>
  <si>
    <t>N=H*0.08</t>
  </si>
  <si>
    <t>O=I*0.1</t>
  </si>
  <si>
    <t>P=J+K+L+M+N+O</t>
  </si>
  <si>
    <t>Q</t>
  </si>
  <si>
    <t>R</t>
  </si>
  <si>
    <t>S=P-Q+R</t>
  </si>
  <si>
    <t>T=S
(向下取整)</t>
  </si>
  <si>
    <t>U</t>
  </si>
  <si>
    <t>V</t>
  </si>
  <si>
    <t>W</t>
  </si>
  <si>
    <t>合计</t>
  </si>
  <si>
    <t>武江区</t>
  </si>
  <si>
    <t>浈江区</t>
  </si>
  <si>
    <t>曲江区</t>
  </si>
  <si>
    <t>始兴县</t>
  </si>
  <si>
    <t>新丰县</t>
  </si>
  <si>
    <t>乐昌市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</si>
</sst>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00_ ;[Red]\-#,##0.0000\ "/>
    <numFmt numFmtId="178" formatCode="#,##0_);[Red]\(#,##0\)"/>
    <numFmt numFmtId="179" formatCode="#,##0.0_ ;[Red]\-#,##0.0\ "/>
    <numFmt numFmtId="180" formatCode="0_ ;[Red]\-0\ "/>
  </numFmts>
  <fonts count="37">
    <font>
      <sz val="11"/>
      <color theme="1"/>
      <name val="宋体"/>
      <charset val="134"/>
      <scheme val="minor"/>
    </font>
    <font>
      <b/>
      <sz val="12"/>
      <name val="Arial"/>
      <charset val="134"/>
    </font>
    <font>
      <sz val="16"/>
      <name val="Arial"/>
      <charset val="134"/>
    </font>
    <font>
      <sz val="14"/>
      <name val="Arial"/>
      <charset val="134"/>
    </font>
    <font>
      <sz val="10"/>
      <name val="Arial"/>
      <charset val="134"/>
    </font>
    <font>
      <sz val="12"/>
      <name val="Arial"/>
      <charset val="134"/>
    </font>
    <font>
      <sz val="11"/>
      <name val="Arial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/>
    <xf numFmtId="0" fontId="36" fillId="0" borderId="0"/>
    <xf numFmtId="0" fontId="4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Alignment="1"/>
    <xf numFmtId="0" fontId="3" fillId="0" borderId="0" xfId="0" applyFont="1" applyFill="1" applyAlignment="1"/>
    <xf numFmtId="0" fontId="5" fillId="0" borderId="0" xfId="0" applyFont="1" applyFill="1" applyAlignment="1">
      <alignment vertical="center"/>
    </xf>
    <xf numFmtId="0" fontId="4" fillId="2" borderId="0" xfId="0" applyFont="1" applyFill="1" applyAlignment="1"/>
    <xf numFmtId="0" fontId="6" fillId="0" borderId="0" xfId="0" applyFont="1" applyFill="1" applyAlignment="1"/>
    <xf numFmtId="177" fontId="4" fillId="0" borderId="0" xfId="0" applyNumberFormat="1" applyFont="1" applyFill="1" applyAlignment="1"/>
    <xf numFmtId="176" fontId="4" fillId="0" borderId="0" xfId="0" applyNumberFormat="1" applyFont="1" applyFill="1" applyAlignment="1">
      <alignment horizontal="right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/>
    <xf numFmtId="178" fontId="9" fillId="0" borderId="0" xfId="50" applyNumberFormat="1" applyFont="1" applyBorder="1" applyAlignment="1">
      <alignment vertical="center" wrapText="1"/>
    </xf>
    <xf numFmtId="178" fontId="9" fillId="0" borderId="1" xfId="50" applyNumberFormat="1" applyFont="1" applyBorder="1" applyAlignment="1">
      <alignment horizontal="center" vertical="center" wrapText="1"/>
    </xf>
    <xf numFmtId="178" fontId="10" fillId="0" borderId="2" xfId="50" applyNumberFormat="1" applyFont="1" applyBorder="1" applyAlignment="1">
      <alignment horizontal="center" vertical="center" wrapText="1"/>
    </xf>
    <xf numFmtId="178" fontId="11" fillId="0" borderId="2" xfId="50" applyNumberFormat="1" applyFont="1" applyBorder="1" applyAlignment="1">
      <alignment horizontal="center" vertical="center" wrapText="1"/>
    </xf>
    <xf numFmtId="178" fontId="9" fillId="0" borderId="3" xfId="50" applyNumberFormat="1" applyFont="1" applyBorder="1" applyAlignment="1">
      <alignment horizontal="center" vertical="center" wrapText="1"/>
    </xf>
    <xf numFmtId="178" fontId="9" fillId="0" borderId="4" xfId="50" applyNumberFormat="1" applyFont="1" applyBorder="1" applyAlignment="1">
      <alignment horizontal="center" vertical="center" wrapText="1"/>
    </xf>
    <xf numFmtId="179" fontId="12" fillId="2" borderId="2" xfId="49" applyNumberFormat="1" applyFont="1" applyFill="1" applyBorder="1" applyAlignment="1" applyProtection="1">
      <alignment horizontal="center" vertical="center" wrapText="1"/>
    </xf>
    <xf numFmtId="180" fontId="13" fillId="2" borderId="2" xfId="0" applyNumberFormat="1" applyFont="1" applyFill="1" applyBorder="1" applyAlignment="1">
      <alignment horizontal="center" vertical="center"/>
    </xf>
    <xf numFmtId="179" fontId="12" fillId="0" borderId="2" xfId="49" applyNumberFormat="1" applyFont="1" applyFill="1" applyBorder="1" applyAlignment="1" applyProtection="1">
      <alignment horizontal="center" vertical="center" wrapText="1"/>
    </xf>
    <xf numFmtId="180" fontId="13" fillId="0" borderId="2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/>
    <xf numFmtId="177" fontId="11" fillId="0" borderId="2" xfId="50" applyNumberFormat="1" applyFont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right" wrapText="1"/>
    </xf>
    <xf numFmtId="176" fontId="9" fillId="0" borderId="0" xfId="50" applyNumberFormat="1" applyFont="1" applyBorder="1" applyAlignment="1">
      <alignment horizontal="right" vertical="center" wrapText="1"/>
    </xf>
    <xf numFmtId="176" fontId="14" fillId="0" borderId="0" xfId="50" applyNumberFormat="1" applyFont="1" applyBorder="1" applyAlignment="1">
      <alignment horizontal="right" vertical="center"/>
    </xf>
    <xf numFmtId="176" fontId="9" fillId="0" borderId="5" xfId="50" applyNumberFormat="1" applyFont="1" applyBorder="1" applyAlignment="1">
      <alignment horizontal="center" vertical="center" wrapText="1"/>
    </xf>
    <xf numFmtId="176" fontId="9" fillId="0" borderId="6" xfId="50" applyNumberFormat="1" applyFont="1" applyBorder="1" applyAlignment="1">
      <alignment horizontal="center" vertical="center" wrapText="1"/>
    </xf>
    <xf numFmtId="176" fontId="9" fillId="0" borderId="7" xfId="50" applyNumberFormat="1" applyFont="1" applyBorder="1" applyAlignment="1">
      <alignment horizontal="center" vertical="center" wrapText="1"/>
    </xf>
    <xf numFmtId="176" fontId="9" fillId="0" borderId="2" xfId="50" applyNumberFormat="1" applyFont="1" applyBorder="1" applyAlignment="1">
      <alignment horizontal="center" vertical="center" wrapText="1"/>
    </xf>
    <xf numFmtId="176" fontId="9" fillId="0" borderId="2" xfId="50" applyNumberFormat="1" applyFont="1" applyBorder="1" applyAlignment="1">
      <alignment horizontal="right" vertical="center" wrapText="1"/>
    </xf>
    <xf numFmtId="176" fontId="11" fillId="0" borderId="2" xfId="50" applyNumberFormat="1" applyFont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right" vertical="center" wrapText="1"/>
    </xf>
    <xf numFmtId="176" fontId="13" fillId="0" borderId="2" xfId="0" applyNumberFormat="1" applyFont="1" applyFill="1" applyBorder="1" applyAlignment="1">
      <alignment horizontal="righ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2011年秋季学期广东省普通高中国家助学金安排表" xfId="50"/>
    <cellStyle name="常规_Sheet1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abSelected="1" zoomScale="85" zoomScaleNormal="85" workbookViewId="0">
      <selection activeCell="L16" sqref="L16"/>
    </sheetView>
  </sheetViews>
  <sheetFormatPr defaultColWidth="7.88333333333333" defaultRowHeight="14.25"/>
  <cols>
    <col min="1" max="1" width="10.1416666666667" style="8" customWidth="1"/>
    <col min="2" max="2" width="10.1333333333333" style="4" customWidth="1"/>
    <col min="3" max="8" width="9.25833333333333" style="4" customWidth="1"/>
    <col min="9" max="9" width="12.8" style="9" customWidth="1"/>
    <col min="10" max="11" width="13.9666666666667" style="9" customWidth="1"/>
    <col min="12" max="12" width="13.5666666666667" style="9" customWidth="1"/>
    <col min="13" max="14" width="10.725" style="9" customWidth="1"/>
    <col min="15" max="15" width="13.9" style="9" customWidth="1"/>
    <col min="16" max="16" width="9.11666666666667" style="9" customWidth="1"/>
    <col min="17" max="17" width="8.53333333333333" style="9" customWidth="1"/>
    <col min="18" max="18" width="14.05" style="9" customWidth="1"/>
    <col min="19" max="19" width="11.7166666666667" style="10" customWidth="1"/>
    <col min="20" max="20" width="10.7583333333333" style="10" customWidth="1"/>
    <col min="21" max="21" width="10.025" style="10" customWidth="1"/>
    <col min="22" max="22" width="5.73333333333333" style="4" customWidth="1"/>
    <col min="23" max="16384" width="7.88333333333333" style="4"/>
  </cols>
  <sheetData>
    <row r="1" s="1" customFormat="1" ht="23.1" customHeight="1" spans="1:21">
      <c r="A1" s="11" t="s">
        <v>0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8"/>
      <c r="T1" s="28"/>
      <c r="U1" s="28"/>
    </row>
    <row r="2" s="2" customFormat="1" ht="48" customHeight="1" spans="1:2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="3" customFormat="1" ht="34" customHeight="1" spans="1:2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9"/>
      <c r="T3" s="29"/>
      <c r="V3" s="30" t="s">
        <v>2</v>
      </c>
    </row>
    <row r="4" s="4" customFormat="1" ht="54" customHeight="1" spans="1:22">
      <c r="A4" s="15" t="s">
        <v>3</v>
      </c>
      <c r="B4" s="16" t="s">
        <v>4</v>
      </c>
      <c r="C4" s="17" t="s">
        <v>5</v>
      </c>
      <c r="D4" s="17"/>
      <c r="E4" s="17" t="s">
        <v>6</v>
      </c>
      <c r="F4" s="17"/>
      <c r="G4" s="17" t="s">
        <v>7</v>
      </c>
      <c r="H4" s="17"/>
      <c r="I4" s="25" t="s">
        <v>8</v>
      </c>
      <c r="J4" s="25"/>
      <c r="K4" s="25" t="s">
        <v>9</v>
      </c>
      <c r="L4" s="25"/>
      <c r="M4" s="25" t="s">
        <v>10</v>
      </c>
      <c r="N4" s="25"/>
      <c r="O4" s="25" t="s">
        <v>11</v>
      </c>
      <c r="P4" s="25" t="s">
        <v>12</v>
      </c>
      <c r="Q4" s="25" t="s">
        <v>13</v>
      </c>
      <c r="R4" s="25" t="s">
        <v>14</v>
      </c>
      <c r="S4" s="31" t="s">
        <v>15</v>
      </c>
      <c r="T4" s="32"/>
      <c r="U4" s="33"/>
      <c r="V4" s="25" t="s">
        <v>16</v>
      </c>
    </row>
    <row r="5" s="5" customFormat="1" ht="35" customHeight="1" spans="1:22">
      <c r="A5" s="18"/>
      <c r="B5" s="16"/>
      <c r="C5" s="17" t="s">
        <v>17</v>
      </c>
      <c r="D5" s="17" t="s">
        <v>18</v>
      </c>
      <c r="E5" s="17" t="s">
        <v>17</v>
      </c>
      <c r="F5" s="17" t="s">
        <v>18</v>
      </c>
      <c r="G5" s="17" t="s">
        <v>17</v>
      </c>
      <c r="H5" s="17" t="s">
        <v>18</v>
      </c>
      <c r="I5" s="25" t="s">
        <v>17</v>
      </c>
      <c r="J5" s="25" t="s">
        <v>18</v>
      </c>
      <c r="K5" s="25" t="s">
        <v>17</v>
      </c>
      <c r="L5" s="25" t="s">
        <v>18</v>
      </c>
      <c r="M5" s="25" t="s">
        <v>17</v>
      </c>
      <c r="N5" s="25" t="s">
        <v>18</v>
      </c>
      <c r="O5" s="25"/>
      <c r="P5" s="25"/>
      <c r="Q5" s="25"/>
      <c r="R5" s="25"/>
      <c r="S5" s="34" t="s">
        <v>19</v>
      </c>
      <c r="T5" s="35" t="s">
        <v>20</v>
      </c>
      <c r="U5" s="35" t="s">
        <v>21</v>
      </c>
      <c r="V5" s="25"/>
    </row>
    <row r="6" s="6" customFormat="1" ht="35" customHeight="1" spans="1:22">
      <c r="A6" s="19"/>
      <c r="B6" s="17" t="s">
        <v>22</v>
      </c>
      <c r="C6" s="17" t="s">
        <v>23</v>
      </c>
      <c r="D6" s="17" t="s">
        <v>24</v>
      </c>
      <c r="E6" s="17" t="s">
        <v>25</v>
      </c>
      <c r="F6" s="17" t="s">
        <v>26</v>
      </c>
      <c r="G6" s="17" t="s">
        <v>27</v>
      </c>
      <c r="H6" s="17" t="s">
        <v>28</v>
      </c>
      <c r="I6" s="25" t="s">
        <v>29</v>
      </c>
      <c r="J6" s="25" t="s">
        <v>30</v>
      </c>
      <c r="K6" s="25" t="s">
        <v>31</v>
      </c>
      <c r="L6" s="25" t="s">
        <v>32</v>
      </c>
      <c r="M6" s="25" t="s">
        <v>33</v>
      </c>
      <c r="N6" s="25" t="s">
        <v>34</v>
      </c>
      <c r="O6" s="25" t="s">
        <v>35</v>
      </c>
      <c r="P6" s="25" t="s">
        <v>36</v>
      </c>
      <c r="Q6" s="25" t="s">
        <v>37</v>
      </c>
      <c r="R6" s="25" t="s">
        <v>38</v>
      </c>
      <c r="S6" s="36" t="s">
        <v>39</v>
      </c>
      <c r="T6" s="36" t="s">
        <v>40</v>
      </c>
      <c r="U6" s="36" t="s">
        <v>41</v>
      </c>
      <c r="V6" s="25" t="s">
        <v>42</v>
      </c>
    </row>
    <row r="7" s="7" customFormat="1" ht="35" customHeight="1" spans="1:22">
      <c r="A7" s="20" t="s">
        <v>43</v>
      </c>
      <c r="B7" s="21">
        <f t="shared" ref="B7:B16" si="0">SUM(C7:H7)</f>
        <v>14589</v>
      </c>
      <c r="C7" s="21">
        <f t="shared" ref="C7:U7" si="1">SUM(C8:C13)</f>
        <v>887</v>
      </c>
      <c r="D7" s="21">
        <f t="shared" si="1"/>
        <v>2218</v>
      </c>
      <c r="E7" s="21">
        <f t="shared" si="1"/>
        <v>8550</v>
      </c>
      <c r="F7" s="21">
        <f t="shared" si="1"/>
        <v>2874</v>
      </c>
      <c r="G7" s="21">
        <f t="shared" si="1"/>
        <v>18</v>
      </c>
      <c r="H7" s="21">
        <f t="shared" si="1"/>
        <v>42</v>
      </c>
      <c r="I7" s="26">
        <f t="shared" si="1"/>
        <v>88.7</v>
      </c>
      <c r="J7" s="26">
        <f t="shared" si="1"/>
        <v>277.25</v>
      </c>
      <c r="K7" s="26">
        <f t="shared" si="1"/>
        <v>427.5</v>
      </c>
      <c r="L7" s="26">
        <f t="shared" si="1"/>
        <v>215.55</v>
      </c>
      <c r="M7" s="26">
        <f t="shared" si="1"/>
        <v>1.44</v>
      </c>
      <c r="N7" s="26">
        <f t="shared" si="1"/>
        <v>4.2</v>
      </c>
      <c r="O7" s="26">
        <f t="shared" si="1"/>
        <v>1014.64</v>
      </c>
      <c r="P7" s="26">
        <f t="shared" si="1"/>
        <v>0</v>
      </c>
      <c r="Q7" s="26">
        <f t="shared" si="1"/>
        <v>0</v>
      </c>
      <c r="R7" s="26">
        <f t="shared" si="1"/>
        <v>1014.64</v>
      </c>
      <c r="S7" s="37">
        <f t="shared" si="1"/>
        <v>793</v>
      </c>
      <c r="T7" s="37">
        <f t="shared" si="1"/>
        <v>298</v>
      </c>
      <c r="U7" s="37">
        <f t="shared" si="1"/>
        <v>495</v>
      </c>
      <c r="V7" s="26"/>
    </row>
    <row r="8" s="4" customFormat="1" ht="35" customHeight="1" spans="1:22">
      <c r="A8" s="22" t="s">
        <v>44</v>
      </c>
      <c r="B8" s="23">
        <f t="shared" si="0"/>
        <v>1763</v>
      </c>
      <c r="C8" s="23">
        <v>63</v>
      </c>
      <c r="D8" s="23">
        <v>168</v>
      </c>
      <c r="E8" s="23">
        <v>1160</v>
      </c>
      <c r="F8" s="23">
        <v>372</v>
      </c>
      <c r="G8" s="23">
        <v>0</v>
      </c>
      <c r="H8" s="23">
        <v>0</v>
      </c>
      <c r="I8" s="27">
        <f t="shared" ref="I8:I14" si="2">C8*0.1</f>
        <v>6.3</v>
      </c>
      <c r="J8" s="27">
        <f t="shared" ref="J8:J14" si="3">D8*0.125</f>
        <v>21</v>
      </c>
      <c r="K8" s="27">
        <f t="shared" ref="K8:K14" si="4">E8*0.05</f>
        <v>58</v>
      </c>
      <c r="L8" s="27">
        <f t="shared" ref="L8:L14" si="5">F8*0.075</f>
        <v>27.9</v>
      </c>
      <c r="M8" s="27">
        <f t="shared" ref="M8:M14" si="6">G8*0.08</f>
        <v>0</v>
      </c>
      <c r="N8" s="27">
        <f t="shared" ref="N8:N14" si="7">H8*0.1</f>
        <v>0</v>
      </c>
      <c r="O8" s="27">
        <f t="shared" ref="O8:O14" si="8">SUM(I8:N8)</f>
        <v>113.2</v>
      </c>
      <c r="P8" s="27"/>
      <c r="Q8" s="27"/>
      <c r="R8" s="27">
        <f t="shared" ref="R8:R14" si="9">O8-P8+Q8</f>
        <v>113.2</v>
      </c>
      <c r="S8" s="38">
        <f t="shared" ref="S8:S14" si="10">ROUNDDOWN(R8*0.785,0)</f>
        <v>88</v>
      </c>
      <c r="T8" s="38">
        <f t="shared" ref="T8:T14" si="11">ROUNDDOWN(S8*0.38,0)</f>
        <v>33</v>
      </c>
      <c r="U8" s="38">
        <f t="shared" ref="U8:U14" si="12">S8-T8</f>
        <v>55</v>
      </c>
      <c r="V8" s="27"/>
    </row>
    <row r="9" s="4" customFormat="1" ht="35" customHeight="1" spans="1:22">
      <c r="A9" s="22" t="s">
        <v>45</v>
      </c>
      <c r="B9" s="23">
        <f t="shared" si="0"/>
        <v>1077</v>
      </c>
      <c r="C9" s="23">
        <v>19</v>
      </c>
      <c r="D9" s="23">
        <v>100</v>
      </c>
      <c r="E9" s="23">
        <v>710</v>
      </c>
      <c r="F9" s="23">
        <v>248</v>
      </c>
      <c r="G9" s="23">
        <v>0</v>
      </c>
      <c r="H9" s="23">
        <v>0</v>
      </c>
      <c r="I9" s="27">
        <f t="shared" si="2"/>
        <v>1.9</v>
      </c>
      <c r="J9" s="27">
        <f t="shared" si="3"/>
        <v>12.5</v>
      </c>
      <c r="K9" s="27">
        <f t="shared" si="4"/>
        <v>35.5</v>
      </c>
      <c r="L9" s="27">
        <f t="shared" si="5"/>
        <v>18.6</v>
      </c>
      <c r="M9" s="27">
        <f t="shared" si="6"/>
        <v>0</v>
      </c>
      <c r="N9" s="27">
        <f t="shared" si="7"/>
        <v>0</v>
      </c>
      <c r="O9" s="27">
        <f t="shared" si="8"/>
        <v>68.5</v>
      </c>
      <c r="P9" s="27"/>
      <c r="Q9" s="27"/>
      <c r="R9" s="27">
        <f t="shared" si="9"/>
        <v>68.5</v>
      </c>
      <c r="S9" s="38">
        <f t="shared" si="10"/>
        <v>53</v>
      </c>
      <c r="T9" s="38">
        <f t="shared" si="11"/>
        <v>20</v>
      </c>
      <c r="U9" s="38">
        <f t="shared" si="12"/>
        <v>33</v>
      </c>
      <c r="V9" s="27"/>
    </row>
    <row r="10" s="4" customFormat="1" ht="35" customHeight="1" spans="1:22">
      <c r="A10" s="22" t="s">
        <v>46</v>
      </c>
      <c r="B10" s="23">
        <f t="shared" si="0"/>
        <v>1546</v>
      </c>
      <c r="C10" s="23">
        <v>218</v>
      </c>
      <c r="D10" s="23">
        <v>199</v>
      </c>
      <c r="E10" s="23">
        <v>814</v>
      </c>
      <c r="F10" s="23">
        <v>315</v>
      </c>
      <c r="G10" s="23">
        <v>0</v>
      </c>
      <c r="H10" s="23">
        <v>0</v>
      </c>
      <c r="I10" s="27">
        <f t="shared" si="2"/>
        <v>21.8</v>
      </c>
      <c r="J10" s="27">
        <f t="shared" si="3"/>
        <v>24.875</v>
      </c>
      <c r="K10" s="27">
        <f t="shared" si="4"/>
        <v>40.7</v>
      </c>
      <c r="L10" s="27">
        <f t="shared" si="5"/>
        <v>23.625</v>
      </c>
      <c r="M10" s="27">
        <f t="shared" si="6"/>
        <v>0</v>
      </c>
      <c r="N10" s="27">
        <f t="shared" si="7"/>
        <v>0</v>
      </c>
      <c r="O10" s="27">
        <f t="shared" si="8"/>
        <v>111</v>
      </c>
      <c r="P10" s="27"/>
      <c r="Q10" s="27"/>
      <c r="R10" s="27">
        <f t="shared" si="9"/>
        <v>111</v>
      </c>
      <c r="S10" s="38">
        <f t="shared" si="10"/>
        <v>87</v>
      </c>
      <c r="T10" s="38">
        <f t="shared" si="11"/>
        <v>33</v>
      </c>
      <c r="U10" s="38">
        <f t="shared" si="12"/>
        <v>54</v>
      </c>
      <c r="V10" s="27"/>
    </row>
    <row r="11" s="4" customFormat="1" ht="35" customHeight="1" spans="1:22">
      <c r="A11" s="22" t="s">
        <v>47</v>
      </c>
      <c r="B11" s="23">
        <f t="shared" si="0"/>
        <v>2377</v>
      </c>
      <c r="C11" s="23">
        <v>200</v>
      </c>
      <c r="D11" s="23">
        <v>550</v>
      </c>
      <c r="E11" s="23">
        <v>1222</v>
      </c>
      <c r="F11" s="23">
        <v>345</v>
      </c>
      <c r="G11" s="23">
        <v>18</v>
      </c>
      <c r="H11" s="23">
        <v>42</v>
      </c>
      <c r="I11" s="27">
        <f t="shared" si="2"/>
        <v>20</v>
      </c>
      <c r="J11" s="27">
        <f t="shared" si="3"/>
        <v>68.75</v>
      </c>
      <c r="K11" s="27">
        <f t="shared" si="4"/>
        <v>61.1</v>
      </c>
      <c r="L11" s="27">
        <f t="shared" si="5"/>
        <v>25.875</v>
      </c>
      <c r="M11" s="27">
        <f t="shared" si="6"/>
        <v>1.44</v>
      </c>
      <c r="N11" s="27">
        <f t="shared" si="7"/>
        <v>4.2</v>
      </c>
      <c r="O11" s="27">
        <f t="shared" si="8"/>
        <v>181.365</v>
      </c>
      <c r="P11" s="27"/>
      <c r="Q11" s="27"/>
      <c r="R11" s="27">
        <f t="shared" si="9"/>
        <v>181.365</v>
      </c>
      <c r="S11" s="38">
        <f t="shared" si="10"/>
        <v>142</v>
      </c>
      <c r="T11" s="38">
        <f t="shared" si="11"/>
        <v>53</v>
      </c>
      <c r="U11" s="38">
        <f t="shared" si="12"/>
        <v>89</v>
      </c>
      <c r="V11" s="27"/>
    </row>
    <row r="12" s="4" customFormat="1" ht="35" customHeight="1" spans="1:22">
      <c r="A12" s="22" t="s">
        <v>48</v>
      </c>
      <c r="B12" s="23">
        <f t="shared" si="0"/>
        <v>3318</v>
      </c>
      <c r="C12" s="23">
        <v>187</v>
      </c>
      <c r="D12" s="23">
        <v>590</v>
      </c>
      <c r="E12" s="23">
        <v>1903</v>
      </c>
      <c r="F12" s="23">
        <v>638</v>
      </c>
      <c r="G12" s="23">
        <v>0</v>
      </c>
      <c r="H12" s="23">
        <v>0</v>
      </c>
      <c r="I12" s="27">
        <f t="shared" si="2"/>
        <v>18.7</v>
      </c>
      <c r="J12" s="27">
        <f t="shared" si="3"/>
        <v>73.75</v>
      </c>
      <c r="K12" s="27">
        <f t="shared" si="4"/>
        <v>95.15</v>
      </c>
      <c r="L12" s="27">
        <f t="shared" si="5"/>
        <v>47.85</v>
      </c>
      <c r="M12" s="27">
        <f t="shared" si="6"/>
        <v>0</v>
      </c>
      <c r="N12" s="27">
        <f t="shared" si="7"/>
        <v>0</v>
      </c>
      <c r="O12" s="27">
        <f t="shared" si="8"/>
        <v>235.45</v>
      </c>
      <c r="P12" s="27"/>
      <c r="Q12" s="27"/>
      <c r="R12" s="27">
        <f t="shared" si="9"/>
        <v>235.45</v>
      </c>
      <c r="S12" s="38">
        <f t="shared" si="10"/>
        <v>184</v>
      </c>
      <c r="T12" s="38">
        <f t="shared" si="11"/>
        <v>69</v>
      </c>
      <c r="U12" s="38">
        <f t="shared" si="12"/>
        <v>115</v>
      </c>
      <c r="V12" s="27"/>
    </row>
    <row r="13" s="4" customFormat="1" ht="35" customHeight="1" spans="1:22">
      <c r="A13" s="22" t="s">
        <v>49</v>
      </c>
      <c r="B13" s="23">
        <f t="shared" si="0"/>
        <v>4508</v>
      </c>
      <c r="C13" s="23">
        <v>200</v>
      </c>
      <c r="D13" s="23">
        <v>611</v>
      </c>
      <c r="E13" s="23">
        <v>2741</v>
      </c>
      <c r="F13" s="23">
        <v>956</v>
      </c>
      <c r="G13" s="23">
        <v>0</v>
      </c>
      <c r="H13" s="23">
        <v>0</v>
      </c>
      <c r="I13" s="27">
        <f t="shared" si="2"/>
        <v>20</v>
      </c>
      <c r="J13" s="27">
        <f t="shared" si="3"/>
        <v>76.375</v>
      </c>
      <c r="K13" s="27">
        <f t="shared" si="4"/>
        <v>137.05</v>
      </c>
      <c r="L13" s="27">
        <f t="shared" si="5"/>
        <v>71.7</v>
      </c>
      <c r="M13" s="27">
        <f t="shared" si="6"/>
        <v>0</v>
      </c>
      <c r="N13" s="27">
        <f t="shared" si="7"/>
        <v>0</v>
      </c>
      <c r="O13" s="27">
        <f t="shared" si="8"/>
        <v>305.125</v>
      </c>
      <c r="P13" s="27"/>
      <c r="Q13" s="27"/>
      <c r="R13" s="27">
        <f t="shared" si="9"/>
        <v>305.125</v>
      </c>
      <c r="S13" s="38">
        <f t="shared" si="10"/>
        <v>239</v>
      </c>
      <c r="T13" s="38">
        <f t="shared" si="11"/>
        <v>90</v>
      </c>
      <c r="U13" s="38">
        <f t="shared" si="12"/>
        <v>149</v>
      </c>
      <c r="V13" s="27"/>
    </row>
  </sheetData>
  <mergeCells count="15">
    <mergeCell ref="A2:V2"/>
    <mergeCell ref="C4:D4"/>
    <mergeCell ref="E4:F4"/>
    <mergeCell ref="G4:H4"/>
    <mergeCell ref="I4:J4"/>
    <mergeCell ref="K4:L4"/>
    <mergeCell ref="M4:N4"/>
    <mergeCell ref="S4:U4"/>
    <mergeCell ref="A4:A6"/>
    <mergeCell ref="B4:B5"/>
    <mergeCell ref="O4:O5"/>
    <mergeCell ref="P4:P5"/>
    <mergeCell ref="Q4:Q5"/>
    <mergeCell ref="R4:R5"/>
    <mergeCell ref="V4:V5"/>
  </mergeCells>
  <pageMargins left="0.471527777777778" right="0.196527777777778" top="0.393055555555556" bottom="0.55" header="0.275" footer="0.15625"/>
  <pageSetup paperSize="9" scale="5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省教育厅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助学处</dc:creator>
  <cp:lastModifiedBy>Administrator</cp:lastModifiedBy>
  <dcterms:created xsi:type="dcterms:W3CDTF">2022-10-08T07:56:00Z</dcterms:created>
  <dcterms:modified xsi:type="dcterms:W3CDTF">2022-12-14T07:11:09Z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278605DE51A0412E891C0FACC4AD8D59</vt:lpwstr>
  </property>
</Properties>
</file>