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2 " sheetId="1" r:id="rId1"/>
  </sheets>
  <calcPr calcId="144525"/>
</workbook>
</file>

<file path=xl/sharedStrings.xml><?xml version="1.0" encoding="utf-8"?>
<sst xmlns="http://schemas.openxmlformats.org/spreadsheetml/2006/main" count="44" uniqueCount="30">
  <si>
    <t>附件2</t>
  </si>
  <si>
    <t>清算下达2022年城乡义务教育公用经费市级补助资金明细表（县、区）</t>
  </si>
  <si>
    <t>地区</t>
  </si>
  <si>
    <t>城乡义务教育公用经费</t>
  </si>
  <si>
    <t>小规模小学和教学点公用经费补助资金</t>
  </si>
  <si>
    <t>义务教育随班就读公用经费补助金额（元）</t>
  </si>
  <si>
    <t>已下达市级配套经费（元）（韶财科教[2022]4号）</t>
  </si>
  <si>
    <r>
      <rPr>
        <sz val="11"/>
        <color indexed="8"/>
        <rFont val="宋体"/>
        <charset val="134"/>
        <scheme val="major"/>
      </rPr>
      <t>本次</t>
    </r>
    <r>
      <rPr>
        <sz val="12"/>
        <rFont val="宋体"/>
        <charset val="134"/>
      </rPr>
      <t>实际</t>
    </r>
    <r>
      <rPr>
        <sz val="12"/>
        <rFont val="MS Gothic"/>
        <charset val="134"/>
      </rPr>
      <t>下达市</t>
    </r>
    <r>
      <rPr>
        <sz val="12"/>
        <rFont val="宋体"/>
        <charset val="134"/>
      </rPr>
      <t>级资</t>
    </r>
    <r>
      <rPr>
        <sz val="12"/>
        <rFont val="MS Gothic"/>
        <charset val="134"/>
      </rPr>
      <t>金（元）</t>
    </r>
  </si>
  <si>
    <t>待抵扣金额</t>
  </si>
  <si>
    <t>备注</t>
  </si>
  <si>
    <t>2021年城乡义务教育学校在校生（人）</t>
  </si>
  <si>
    <t>补助标准
（元/人）</t>
  </si>
  <si>
    <t>省财政分担比例</t>
  </si>
  <si>
    <t>应清算下达2022年城乡义务教育公用经费总额（元）（按2021年学生人数）</t>
  </si>
  <si>
    <t>2020年不足100人的小规模小学及小学教学点个数（个）</t>
  </si>
  <si>
    <t>2020年不足100人的小规模小学及小学教学点在校生实有人数（人）</t>
  </si>
  <si>
    <t>资金安排差额人数（人）</t>
  </si>
  <si>
    <t>应清算下达2022年小规模小学和教学点公用经费补助资金总额（元）（按2021年学生人数）</t>
  </si>
  <si>
    <t>合计</t>
  </si>
  <si>
    <t>小学</t>
  </si>
  <si>
    <t>初中</t>
  </si>
  <si>
    <t>其中：省财政（含中央）分担</t>
  </si>
  <si>
    <t>市级应配套资金</t>
  </si>
  <si>
    <t>小计</t>
  </si>
  <si>
    <t>其中：随班就读人数</t>
  </si>
  <si>
    <t>列序号</t>
  </si>
  <si>
    <t>浈江区</t>
  </si>
  <si>
    <t>武江区</t>
  </si>
  <si>
    <t>曲江区</t>
  </si>
  <si>
    <t>始兴县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</si>
</sst>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0.00_ "/>
  </numFmts>
  <fonts count="30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b/>
      <sz val="11"/>
      <name val="宋体"/>
      <charset val="134"/>
    </font>
    <font>
      <sz val="12"/>
      <name val="宋体"/>
      <charset val="134"/>
      <scheme val="minor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MS Gothic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2" borderId="22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27" fillId="30" borderId="2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3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right" vertical="center"/>
    </xf>
    <xf numFmtId="176" fontId="3" fillId="0" borderId="0" xfId="31" applyNumberForma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5" fillId="0" borderId="2" xfId="3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5" fillId="0" borderId="4" xfId="3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8" xfId="3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0" fontId="3" fillId="0" borderId="3" xfId="3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/>
    </xf>
    <xf numFmtId="176" fontId="3" fillId="0" borderId="3" xfId="31" applyNumberFormat="1" applyFill="1" applyBorder="1" applyAlignment="1">
      <alignment horizontal="right" vertical="center"/>
    </xf>
    <xf numFmtId="0" fontId="3" fillId="0" borderId="3" xfId="31" applyFont="1" applyFill="1" applyBorder="1" applyAlignment="1">
      <alignment horizontal="center" vertical="center"/>
    </xf>
    <xf numFmtId="176" fontId="3" fillId="0" borderId="3" xfId="31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 wrapText="1"/>
    </xf>
    <xf numFmtId="176" fontId="5" fillId="0" borderId="2" xfId="31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5" fillId="0" borderId="4" xfId="31" applyNumberFormat="1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5" fillId="0" borderId="8" xfId="31" applyNumberFormat="1" applyFont="1" applyFill="1" applyBorder="1" applyAlignment="1">
      <alignment horizontal="center" vertical="center" wrapText="1"/>
    </xf>
    <xf numFmtId="9" fontId="3" fillId="0" borderId="3" xfId="31" applyNumberFormat="1" applyFill="1" applyBorder="1" applyAlignment="1">
      <alignment horizontal="right" vertical="center"/>
    </xf>
    <xf numFmtId="177" fontId="2" fillId="0" borderId="3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6" fillId="0" borderId="9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1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1" xfId="31" applyNumberFormat="1" applyFont="1" applyFill="1" applyBorder="1" applyAlignment="1">
      <alignment horizontal="center" vertical="center" wrapText="1"/>
    </xf>
    <xf numFmtId="0" fontId="3" fillId="0" borderId="2" xfId="31" applyFont="1" applyFill="1" applyBorder="1" applyAlignment="1">
      <alignment horizontal="center" vertical="center" wrapText="1"/>
    </xf>
    <xf numFmtId="0" fontId="5" fillId="0" borderId="13" xfId="31" applyNumberFormat="1" applyFont="1" applyFill="1" applyBorder="1" applyAlignment="1">
      <alignment horizontal="center" vertical="center" wrapText="1"/>
    </xf>
    <xf numFmtId="0" fontId="3" fillId="0" borderId="4" xfId="31" applyFont="1" applyFill="1" applyBorder="1" applyAlignment="1">
      <alignment horizontal="center" vertical="center" wrapText="1"/>
    </xf>
    <xf numFmtId="0" fontId="5" fillId="0" borderId="14" xfId="31" applyNumberFormat="1" applyFont="1" applyFill="1" applyBorder="1" applyAlignment="1">
      <alignment horizontal="center" vertical="center" wrapText="1"/>
    </xf>
    <xf numFmtId="0" fontId="3" fillId="0" borderId="8" xfId="31" applyFont="1" applyFill="1" applyBorder="1" applyAlignment="1">
      <alignment horizontal="center" vertical="center" wrapText="1"/>
    </xf>
    <xf numFmtId="0" fontId="3" fillId="0" borderId="0" xfId="31" applyFill="1" applyAlignment="1">
      <alignment horizontal="center" vertical="center" wrapText="1"/>
    </xf>
    <xf numFmtId="0" fontId="3" fillId="0" borderId="3" xfId="3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"/>
  <sheetViews>
    <sheetView tabSelected="1" topLeftCell="F1" workbookViewId="0">
      <selection activeCell="Z14" sqref="Z14"/>
    </sheetView>
  </sheetViews>
  <sheetFormatPr defaultColWidth="9" defaultRowHeight="13.5"/>
  <cols>
    <col min="1" max="1" width="9" customWidth="1"/>
    <col min="2" max="2" width="8.25" customWidth="1"/>
    <col min="3" max="3" width="9.25" customWidth="1"/>
    <col min="4" max="4" width="6.25" customWidth="1"/>
    <col min="5" max="5" width="7.375" customWidth="1"/>
    <col min="6" max="6" width="6.625" customWidth="1"/>
    <col min="7" max="7" width="6.875" customWidth="1"/>
    <col min="8" max="9" width="6.125" customWidth="1"/>
    <col min="10" max="10" width="13.875" customWidth="1"/>
    <col min="11" max="11" width="14.75" customWidth="1"/>
    <col min="12" max="12" width="14.25" customWidth="1"/>
    <col min="13" max="13" width="6.375" customWidth="1"/>
    <col min="14" max="14" width="7.875" customWidth="1"/>
    <col min="15" max="15" width="6.875" customWidth="1"/>
    <col min="16" max="16" width="7" customWidth="1"/>
    <col min="17" max="17" width="6.5" customWidth="1"/>
    <col min="18" max="18" width="11.75" customWidth="1"/>
    <col min="19" max="19" width="11.875" customWidth="1"/>
    <col min="20" max="20" width="11.625" customWidth="1"/>
    <col min="21" max="21" width="10" customWidth="1"/>
    <col min="22" max="22" width="11.125" customWidth="1"/>
    <col min="23" max="23" width="10" customWidth="1"/>
    <col min="24" max="24" width="14.25" customWidth="1"/>
    <col min="25" max="25" width="10.375" customWidth="1"/>
    <col min="26" max="26" width="11.125" customWidth="1"/>
    <col min="27" max="27" width="5.375" customWidth="1"/>
  </cols>
  <sheetData>
    <row r="1" ht="18.75" spans="1:27">
      <c r="A1" s="2" t="s">
        <v>0</v>
      </c>
      <c r="B1" s="3"/>
      <c r="C1" s="3"/>
      <c r="D1" s="3"/>
      <c r="E1" s="3"/>
      <c r="F1" s="3"/>
      <c r="G1" s="4"/>
      <c r="H1" s="4"/>
      <c r="I1" s="4"/>
      <c r="J1" s="23"/>
      <c r="K1" s="3"/>
      <c r="L1" s="3"/>
      <c r="M1" s="3"/>
      <c r="N1" s="3"/>
      <c r="O1" s="3"/>
      <c r="P1" s="3"/>
      <c r="Q1" s="3"/>
      <c r="R1" s="23"/>
      <c r="S1" s="3"/>
      <c r="T1" s="3"/>
      <c r="U1" s="37"/>
      <c r="V1" s="3"/>
      <c r="W1" s="3"/>
      <c r="X1" s="3"/>
      <c r="Y1" s="51"/>
      <c r="Z1" s="51"/>
      <c r="AA1" s="52"/>
    </row>
    <row r="2" ht="25.5" spans="1:27">
      <c r="A2" s="5" t="s">
        <v>1</v>
      </c>
      <c r="B2" s="6"/>
      <c r="C2" s="6"/>
      <c r="D2" s="6"/>
      <c r="E2" s="6"/>
      <c r="F2" s="6"/>
      <c r="G2" s="6"/>
      <c r="H2" s="6"/>
      <c r="I2" s="6"/>
      <c r="J2" s="24"/>
      <c r="K2" s="6"/>
      <c r="L2" s="6"/>
      <c r="M2" s="6"/>
      <c r="N2" s="6"/>
      <c r="O2" s="6"/>
      <c r="P2" s="6"/>
      <c r="Q2" s="6"/>
      <c r="R2" s="24"/>
      <c r="S2" s="6"/>
      <c r="T2" s="6"/>
      <c r="U2" s="38"/>
      <c r="V2" s="6"/>
      <c r="W2" s="6"/>
      <c r="X2" s="6"/>
      <c r="Y2" s="5"/>
      <c r="Z2" s="5"/>
      <c r="AA2" s="53"/>
    </row>
    <row r="3" ht="24" customHeight="1" spans="1:27">
      <c r="A3" s="7" t="s">
        <v>2</v>
      </c>
      <c r="B3" s="8" t="s">
        <v>3</v>
      </c>
      <c r="C3" s="8"/>
      <c r="D3" s="8"/>
      <c r="E3" s="8"/>
      <c r="F3" s="8"/>
      <c r="G3" s="8"/>
      <c r="H3" s="8"/>
      <c r="I3" s="8"/>
      <c r="J3" s="25"/>
      <c r="K3" s="8"/>
      <c r="L3" s="8"/>
      <c r="M3" s="8" t="s">
        <v>4</v>
      </c>
      <c r="N3" s="8"/>
      <c r="O3" s="8"/>
      <c r="P3" s="8"/>
      <c r="Q3" s="8"/>
      <c r="R3" s="25"/>
      <c r="S3" s="8"/>
      <c r="T3" s="8"/>
      <c r="U3" s="39" t="s">
        <v>5</v>
      </c>
      <c r="V3" s="40"/>
      <c r="W3" s="41"/>
      <c r="X3" s="42" t="s">
        <v>6</v>
      </c>
      <c r="Y3" s="42" t="s">
        <v>7</v>
      </c>
      <c r="Z3" s="54" t="s">
        <v>8</v>
      </c>
      <c r="AA3" s="55" t="s">
        <v>9</v>
      </c>
    </row>
    <row r="4" ht="42" customHeight="1" spans="1:27">
      <c r="A4" s="9"/>
      <c r="B4" s="10" t="s">
        <v>10</v>
      </c>
      <c r="C4" s="11"/>
      <c r="D4" s="11"/>
      <c r="E4" s="11"/>
      <c r="F4" s="12"/>
      <c r="G4" s="13" t="s">
        <v>11</v>
      </c>
      <c r="H4" s="13"/>
      <c r="I4" s="14" t="s">
        <v>12</v>
      </c>
      <c r="J4" s="26" t="s">
        <v>13</v>
      </c>
      <c r="K4" s="13"/>
      <c r="L4" s="13"/>
      <c r="M4" s="27" t="s">
        <v>14</v>
      </c>
      <c r="N4" s="27" t="s">
        <v>15</v>
      </c>
      <c r="O4" s="27" t="s">
        <v>16</v>
      </c>
      <c r="P4" s="14" t="s">
        <v>11</v>
      </c>
      <c r="Q4" s="14" t="s">
        <v>12</v>
      </c>
      <c r="R4" s="26" t="s">
        <v>17</v>
      </c>
      <c r="S4" s="13"/>
      <c r="T4" s="13"/>
      <c r="U4" s="43"/>
      <c r="V4" s="44"/>
      <c r="W4" s="45"/>
      <c r="X4" s="46"/>
      <c r="Y4" s="46"/>
      <c r="Z4" s="56"/>
      <c r="AA4" s="57"/>
    </row>
    <row r="5" ht="23" customHeight="1" spans="1:27">
      <c r="A5" s="9"/>
      <c r="B5" s="14" t="s">
        <v>18</v>
      </c>
      <c r="C5" s="10" t="s">
        <v>19</v>
      </c>
      <c r="D5" s="12"/>
      <c r="E5" s="10" t="s">
        <v>20</v>
      </c>
      <c r="F5" s="12"/>
      <c r="G5" s="14" t="s">
        <v>19</v>
      </c>
      <c r="H5" s="14" t="s">
        <v>20</v>
      </c>
      <c r="I5" s="28"/>
      <c r="J5" s="29" t="s">
        <v>18</v>
      </c>
      <c r="K5" s="14" t="s">
        <v>21</v>
      </c>
      <c r="L5" s="30" t="s">
        <v>22</v>
      </c>
      <c r="M5" s="31"/>
      <c r="N5" s="31"/>
      <c r="O5" s="31"/>
      <c r="P5" s="28"/>
      <c r="Q5" s="28"/>
      <c r="R5" s="29" t="s">
        <v>18</v>
      </c>
      <c r="S5" s="14" t="s">
        <v>21</v>
      </c>
      <c r="T5" s="30" t="s">
        <v>22</v>
      </c>
      <c r="U5" s="47" t="s">
        <v>18</v>
      </c>
      <c r="V5" s="14" t="s">
        <v>21</v>
      </c>
      <c r="W5" s="30" t="s">
        <v>22</v>
      </c>
      <c r="X5" s="46"/>
      <c r="Y5" s="46"/>
      <c r="Z5" s="56"/>
      <c r="AA5" s="57"/>
    </row>
    <row r="6" ht="71" customHeight="1" spans="1:27">
      <c r="A6" s="15"/>
      <c r="B6" s="16"/>
      <c r="C6" s="13" t="s">
        <v>23</v>
      </c>
      <c r="D6" s="13" t="s">
        <v>24</v>
      </c>
      <c r="E6" s="13" t="s">
        <v>23</v>
      </c>
      <c r="F6" s="13" t="s">
        <v>24</v>
      </c>
      <c r="G6" s="16"/>
      <c r="H6" s="16"/>
      <c r="I6" s="16"/>
      <c r="J6" s="32"/>
      <c r="K6" s="16"/>
      <c r="L6" s="33"/>
      <c r="M6" s="34"/>
      <c r="N6" s="34"/>
      <c r="O6" s="34"/>
      <c r="P6" s="16"/>
      <c r="Q6" s="16"/>
      <c r="R6" s="32"/>
      <c r="S6" s="16"/>
      <c r="T6" s="33"/>
      <c r="U6" s="48"/>
      <c r="V6" s="16"/>
      <c r="W6" s="33"/>
      <c r="X6" s="49"/>
      <c r="Y6" s="49"/>
      <c r="Z6" s="58"/>
      <c r="AA6" s="59"/>
    </row>
    <row r="7" ht="38" customHeight="1" spans="1:27">
      <c r="A7" s="17" t="s">
        <v>25</v>
      </c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18">
        <v>10</v>
      </c>
      <c r="L7" s="18">
        <v>11</v>
      </c>
      <c r="M7" s="18">
        <v>12</v>
      </c>
      <c r="N7" s="18">
        <v>13</v>
      </c>
      <c r="O7" s="18">
        <v>14</v>
      </c>
      <c r="P7" s="18">
        <v>15</v>
      </c>
      <c r="Q7" s="18">
        <v>16</v>
      </c>
      <c r="R7" s="18">
        <v>17</v>
      </c>
      <c r="S7" s="18">
        <v>18</v>
      </c>
      <c r="T7" s="18">
        <v>19</v>
      </c>
      <c r="U7" s="18">
        <v>20</v>
      </c>
      <c r="V7" s="18">
        <v>21</v>
      </c>
      <c r="W7" s="18">
        <v>22</v>
      </c>
      <c r="X7" s="18">
        <v>23</v>
      </c>
      <c r="Y7" s="18">
        <v>26</v>
      </c>
      <c r="Z7" s="60">
        <v>30</v>
      </c>
      <c r="AA7" s="61"/>
    </row>
    <row r="8" ht="38" customHeight="1" spans="1:27">
      <c r="A8" s="17" t="s">
        <v>26</v>
      </c>
      <c r="B8" s="19">
        <v>37339</v>
      </c>
      <c r="C8" s="19">
        <v>28522</v>
      </c>
      <c r="D8" s="19">
        <v>55</v>
      </c>
      <c r="E8" s="19">
        <v>8817</v>
      </c>
      <c r="F8" s="19">
        <v>23</v>
      </c>
      <c r="G8" s="20">
        <v>1150</v>
      </c>
      <c r="H8" s="20">
        <v>1950</v>
      </c>
      <c r="I8" s="35">
        <v>0.6</v>
      </c>
      <c r="J8" s="36">
        <f>C8*G8+E8*H8</f>
        <v>49993450</v>
      </c>
      <c r="K8" s="36">
        <v>30000000</v>
      </c>
      <c r="L8" s="36">
        <f>(J8-K8)/2</f>
        <v>9996725</v>
      </c>
      <c r="M8" s="19">
        <v>10</v>
      </c>
      <c r="N8" s="19">
        <v>382</v>
      </c>
      <c r="O8" s="19">
        <v>618</v>
      </c>
      <c r="P8" s="19">
        <v>1150</v>
      </c>
      <c r="Q8" s="50">
        <v>0.6</v>
      </c>
      <c r="R8" s="36">
        <f>O8*P8</f>
        <v>710700</v>
      </c>
      <c r="S8" s="36">
        <v>430000</v>
      </c>
      <c r="T8" s="36">
        <f>(R8-S8)/2</f>
        <v>140350</v>
      </c>
      <c r="U8" s="36">
        <f>D8*G8+F8*H8</f>
        <v>108100</v>
      </c>
      <c r="V8" s="36">
        <v>60000</v>
      </c>
      <c r="W8" s="36">
        <f>U8-V8</f>
        <v>48100</v>
      </c>
      <c r="X8" s="36">
        <v>10145075</v>
      </c>
      <c r="Y8" s="36">
        <v>0</v>
      </c>
      <c r="Z8" s="36">
        <f>L8+T8-W8-X8</f>
        <v>-56100</v>
      </c>
      <c r="AA8" s="62"/>
    </row>
    <row r="9" ht="38" customHeight="1" spans="1:27">
      <c r="A9" s="17" t="s">
        <v>27</v>
      </c>
      <c r="B9" s="19">
        <v>40028</v>
      </c>
      <c r="C9" s="19">
        <v>32665</v>
      </c>
      <c r="D9" s="19">
        <v>100</v>
      </c>
      <c r="E9" s="19">
        <v>7363</v>
      </c>
      <c r="F9" s="19">
        <v>14</v>
      </c>
      <c r="G9" s="20">
        <v>1150</v>
      </c>
      <c r="H9" s="20">
        <v>1950</v>
      </c>
      <c r="I9" s="35">
        <v>0.6</v>
      </c>
      <c r="J9" s="36">
        <f>C9*G9+E9*H9</f>
        <v>51922600</v>
      </c>
      <c r="K9" s="36">
        <v>31150000</v>
      </c>
      <c r="L9" s="36">
        <f>(J9-K9)/2</f>
        <v>10386300</v>
      </c>
      <c r="M9" s="19">
        <v>9</v>
      </c>
      <c r="N9" s="19">
        <v>434</v>
      </c>
      <c r="O9" s="19">
        <v>466</v>
      </c>
      <c r="P9" s="19">
        <v>1150</v>
      </c>
      <c r="Q9" s="50">
        <v>0.6</v>
      </c>
      <c r="R9" s="36">
        <f>O9*P9</f>
        <v>535900</v>
      </c>
      <c r="S9" s="36">
        <v>320000</v>
      </c>
      <c r="T9" s="36">
        <f>(R9-S9)/2</f>
        <v>107950</v>
      </c>
      <c r="U9" s="36">
        <f>D9*G9+F9*H9</f>
        <v>142300</v>
      </c>
      <c r="V9" s="36">
        <v>90000</v>
      </c>
      <c r="W9" s="36">
        <f>U9-V9</f>
        <v>52300</v>
      </c>
      <c r="X9" s="36">
        <v>10044550</v>
      </c>
      <c r="Y9" s="36">
        <f>L9+T9-W9-X9</f>
        <v>397400</v>
      </c>
      <c r="Z9" s="36"/>
      <c r="AA9" s="62"/>
    </row>
    <row r="10" ht="38" customHeight="1" spans="1:27">
      <c r="A10" s="17" t="s">
        <v>28</v>
      </c>
      <c r="B10" s="19">
        <v>35756</v>
      </c>
      <c r="C10" s="19">
        <v>24994</v>
      </c>
      <c r="D10" s="19">
        <v>104</v>
      </c>
      <c r="E10" s="19">
        <v>10762</v>
      </c>
      <c r="F10" s="19">
        <v>41</v>
      </c>
      <c r="G10" s="20">
        <v>1150</v>
      </c>
      <c r="H10" s="20">
        <v>1950</v>
      </c>
      <c r="I10" s="35">
        <v>0.8</v>
      </c>
      <c r="J10" s="36">
        <f>C10*G10+E10*H10</f>
        <v>49729000</v>
      </c>
      <c r="K10" s="36">
        <v>39780000</v>
      </c>
      <c r="L10" s="36">
        <f>(J10-K10)/2</f>
        <v>4974500</v>
      </c>
      <c r="M10" s="19">
        <v>30</v>
      </c>
      <c r="N10" s="19">
        <v>776</v>
      </c>
      <c r="O10" s="19">
        <v>2224</v>
      </c>
      <c r="P10" s="19">
        <v>1150</v>
      </c>
      <c r="Q10" s="50">
        <v>0.8</v>
      </c>
      <c r="R10" s="36">
        <f>O10*P10</f>
        <v>2557600</v>
      </c>
      <c r="S10" s="36">
        <v>2050000</v>
      </c>
      <c r="T10" s="36">
        <f>(R10-S10)/2</f>
        <v>253800</v>
      </c>
      <c r="U10" s="36">
        <f>D10*G10+F10*H10</f>
        <v>199550</v>
      </c>
      <c r="V10" s="36">
        <v>160000</v>
      </c>
      <c r="W10" s="36">
        <f>U10-V10</f>
        <v>39550</v>
      </c>
      <c r="X10" s="36">
        <v>5357350</v>
      </c>
      <c r="Y10" s="36">
        <v>0</v>
      </c>
      <c r="Z10" s="36">
        <f>L10+T10-W10-X10</f>
        <v>-168600</v>
      </c>
      <c r="AA10" s="62"/>
    </row>
    <row r="11" ht="38" customHeight="1" spans="1:27">
      <c r="A11" s="17" t="s">
        <v>29</v>
      </c>
      <c r="B11" s="19">
        <v>25775</v>
      </c>
      <c r="C11" s="19">
        <v>18394</v>
      </c>
      <c r="D11" s="19">
        <v>67</v>
      </c>
      <c r="E11" s="19">
        <v>7381</v>
      </c>
      <c r="F11" s="19">
        <v>42</v>
      </c>
      <c r="G11" s="20">
        <v>1150</v>
      </c>
      <c r="H11" s="20">
        <v>1950</v>
      </c>
      <c r="I11" s="35">
        <v>0.8</v>
      </c>
      <c r="J11" s="36">
        <f>C11*G11+E11*H11</f>
        <v>35546050</v>
      </c>
      <c r="K11" s="36">
        <v>28440000</v>
      </c>
      <c r="L11" s="36">
        <f>(J11-K11)/2</f>
        <v>3553025</v>
      </c>
      <c r="M11" s="19">
        <v>18</v>
      </c>
      <c r="N11" s="19">
        <v>366</v>
      </c>
      <c r="O11" s="19">
        <v>1434</v>
      </c>
      <c r="P11" s="19">
        <v>1150</v>
      </c>
      <c r="Q11" s="50">
        <v>0.8</v>
      </c>
      <c r="R11" s="36">
        <f>O11*P11</f>
        <v>1649100</v>
      </c>
      <c r="S11" s="36">
        <v>1320000</v>
      </c>
      <c r="T11" s="36">
        <f>(R11-S11)/2</f>
        <v>164550</v>
      </c>
      <c r="U11" s="36">
        <f>D11*G11+F11*H11</f>
        <v>158950</v>
      </c>
      <c r="V11" s="36">
        <v>130000</v>
      </c>
      <c r="W11" s="36">
        <f>U11-V11</f>
        <v>28950</v>
      </c>
      <c r="X11" s="36">
        <v>3816050</v>
      </c>
      <c r="Y11" s="36">
        <v>0</v>
      </c>
      <c r="Z11" s="36">
        <f>L11+T11-W11-X11</f>
        <v>-127425</v>
      </c>
      <c r="AA11" s="62"/>
    </row>
    <row r="12" s="1" customFormat="1" ht="38" customHeight="1" spans="1:27">
      <c r="A12" s="21" t="s">
        <v>18</v>
      </c>
      <c r="B12" s="19">
        <f>SUM(B8:B11)</f>
        <v>138898</v>
      </c>
      <c r="C12" s="19">
        <f>SUM(C8:C11)</f>
        <v>104575</v>
      </c>
      <c r="D12" s="19">
        <f>SUM(D8:D11)</f>
        <v>326</v>
      </c>
      <c r="E12" s="19">
        <f>SUM(E8:E11)</f>
        <v>34323</v>
      </c>
      <c r="F12" s="19">
        <f>SUM(F8:F11)</f>
        <v>120</v>
      </c>
      <c r="G12" s="22">
        <v>1150</v>
      </c>
      <c r="H12" s="22">
        <v>1950</v>
      </c>
      <c r="I12" s="19"/>
      <c r="J12" s="36">
        <f t="shared" ref="J12:O12" si="0">SUM(J8:J11)</f>
        <v>187191100</v>
      </c>
      <c r="K12" s="36">
        <f t="shared" si="0"/>
        <v>129370000</v>
      </c>
      <c r="L12" s="36">
        <f t="shared" si="0"/>
        <v>28910550</v>
      </c>
      <c r="M12" s="36">
        <f t="shared" si="0"/>
        <v>67</v>
      </c>
      <c r="N12" s="19">
        <f t="shared" si="0"/>
        <v>1958</v>
      </c>
      <c r="O12" s="19">
        <f t="shared" si="0"/>
        <v>4742</v>
      </c>
      <c r="P12" s="19">
        <v>1150</v>
      </c>
      <c r="Q12" s="36"/>
      <c r="R12" s="36">
        <f t="shared" ref="R12:Z12" si="1">SUM(R8:R11)</f>
        <v>5453300</v>
      </c>
      <c r="S12" s="36">
        <f t="shared" si="1"/>
        <v>4120000</v>
      </c>
      <c r="T12" s="36">
        <f t="shared" si="1"/>
        <v>666650</v>
      </c>
      <c r="U12" s="36">
        <f t="shared" si="1"/>
        <v>608900</v>
      </c>
      <c r="V12" s="36">
        <f t="shared" si="1"/>
        <v>440000</v>
      </c>
      <c r="W12" s="36">
        <f t="shared" si="1"/>
        <v>168900</v>
      </c>
      <c r="X12" s="36">
        <f t="shared" si="1"/>
        <v>29363025</v>
      </c>
      <c r="Y12" s="36">
        <f t="shared" si="1"/>
        <v>397400</v>
      </c>
      <c r="Z12" s="36">
        <f t="shared" si="1"/>
        <v>-352125</v>
      </c>
      <c r="AA12" s="63"/>
    </row>
  </sheetData>
  <mergeCells count="33">
    <mergeCell ref="A2:AA2"/>
    <mergeCell ref="B3:L3"/>
    <mergeCell ref="M3:T3"/>
    <mergeCell ref="B4:F4"/>
    <mergeCell ref="G4:H4"/>
    <mergeCell ref="J4:L4"/>
    <mergeCell ref="R4:T4"/>
    <mergeCell ref="C5:D5"/>
    <mergeCell ref="E5:F5"/>
    <mergeCell ref="A3:A6"/>
    <mergeCell ref="B5:B6"/>
    <mergeCell ref="G5:G6"/>
    <mergeCell ref="H5:H6"/>
    <mergeCell ref="I4:I6"/>
    <mergeCell ref="J5:J6"/>
    <mergeCell ref="K5:K6"/>
    <mergeCell ref="L5:L6"/>
    <mergeCell ref="M4:M6"/>
    <mergeCell ref="N4:N6"/>
    <mergeCell ref="O4:O6"/>
    <mergeCell ref="P4:P6"/>
    <mergeCell ref="Q4:Q6"/>
    <mergeCell ref="R5:R6"/>
    <mergeCell ref="S5:S6"/>
    <mergeCell ref="T5:T6"/>
    <mergeCell ref="U5:U6"/>
    <mergeCell ref="V5:V6"/>
    <mergeCell ref="W5:W6"/>
    <mergeCell ref="X3:X6"/>
    <mergeCell ref="Y3:Y6"/>
    <mergeCell ref="Z3:Z6"/>
    <mergeCell ref="AA3:AA6"/>
    <mergeCell ref="U3:W4"/>
  </mergeCells>
  <pageMargins left="0.156944444444444" right="0.196527777777778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2022-07-05T10:13:00Z</dcterms:created>
  <dcterms:modified xsi:type="dcterms:W3CDTF">2022-07-07T00:49:21Z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