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表1-义务教育公用经费" sheetId="1" r:id="rId1"/>
  </sheets>
  <definedNames>
    <definedName name="_xlnm.Print_Area" localSheetId="0">'附表1-义务教育公用经费'!$A$2:$Y$12</definedName>
    <definedName name="_xlnm.Print_Titles" localSheetId="0">'附表1-义务教育公用经费'!$3:$7</definedName>
  </definedNames>
  <calcPr calcId="144525" concurrentCalc="0"/>
</workbook>
</file>

<file path=xl/sharedStrings.xml><?xml version="1.0" encoding="utf-8"?>
<sst xmlns="http://schemas.openxmlformats.org/spreadsheetml/2006/main" count="42" uniqueCount="29">
  <si>
    <t>附件2</t>
  </si>
  <si>
    <t>2022年城乡义务教育公用经费补助资金明细表（县、区）</t>
  </si>
  <si>
    <t>地区</t>
  </si>
  <si>
    <t>城乡义务教育公用经费</t>
  </si>
  <si>
    <t>小规模小学和教学点公用经费补助资金</t>
  </si>
  <si>
    <t>义务教育随班就读公用经费补助金额（元）</t>
  </si>
  <si>
    <r>
      <t>本次</t>
    </r>
    <r>
      <rPr>
        <sz val="12"/>
        <rFont val="MS Gothic"/>
        <charset val="134"/>
      </rPr>
      <t>下达市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金（元）</t>
    </r>
  </si>
  <si>
    <t>待抵扣金额</t>
  </si>
  <si>
    <t>备注</t>
  </si>
  <si>
    <t>2020年城乡义务教育学校在校生（人）</t>
  </si>
  <si>
    <t>补助标准
（元/人）</t>
  </si>
  <si>
    <t>省财政分担比例</t>
  </si>
  <si>
    <t>应提前下达2022年城乡义务教育公用经费总额（万元）（按2020年学生人数）</t>
  </si>
  <si>
    <t>2020年不足100人的小规模小学及小学教学点个数（个）</t>
  </si>
  <si>
    <t>2020年不足100人的小规模小学及小学教学点在校生实有人数（人）</t>
  </si>
  <si>
    <t>资金安排差额人数（人）</t>
  </si>
  <si>
    <t>应提前下达2022年小规模小学和教学点公用经费补助资金总额（万元）（按2020年学生人数）</t>
  </si>
  <si>
    <t>合计</t>
  </si>
  <si>
    <t>小学</t>
  </si>
  <si>
    <t>初中</t>
  </si>
  <si>
    <t>其中：省财政（含中央）分担</t>
  </si>
  <si>
    <t>市级应配套资金</t>
  </si>
  <si>
    <t>小计</t>
  </si>
  <si>
    <t>其中：随班就读人数</t>
  </si>
  <si>
    <t>列序号</t>
  </si>
  <si>
    <t>浈江区</t>
  </si>
  <si>
    <t>武江区</t>
  </si>
  <si>
    <t>曲江区</t>
  </si>
  <si>
    <t>始兴县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</si>
</sst>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.00_ "/>
    <numFmt numFmtId="178" formatCode="0_ "/>
    <numFmt numFmtId="179" formatCode="#,##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宋体"/>
      <charset val="134"/>
      <scheme val="major"/>
    </font>
    <font>
      <sz val="20"/>
      <name val="方正小标宋简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2" borderId="22" applyNumberFormat="0" applyAlignment="0" applyProtection="0">
      <alignment vertical="center"/>
    </xf>
    <xf numFmtId="0" fontId="14" fillId="2" borderId="17" applyNumberFormat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31" applyFill="1" applyAlignment="1">
      <alignment horizontal="center" vertical="center" wrapText="1"/>
    </xf>
    <xf numFmtId="0" fontId="2" fillId="0" borderId="0" xfId="31" applyFill="1" applyAlignment="1">
      <alignment horizontal="center" vertical="center"/>
    </xf>
    <xf numFmtId="178" fontId="1" fillId="0" borderId="0" xfId="0" applyNumberFormat="1" applyFont="1" applyFill="1" applyAlignment="1">
      <alignment horizontal="right" vertical="center"/>
    </xf>
    <xf numFmtId="178" fontId="2" fillId="0" borderId="0" xfId="31" applyNumberForma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6" fillId="0" borderId="2" xfId="3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6" fillId="0" borderId="4" xfId="3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8" xfId="3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0" fontId="6" fillId="0" borderId="3" xfId="3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right" vertical="center"/>
    </xf>
    <xf numFmtId="178" fontId="6" fillId="0" borderId="3" xfId="31" applyNumberFormat="1" applyFont="1" applyFill="1" applyBorder="1" applyAlignment="1">
      <alignment horizontal="right" vertical="center"/>
    </xf>
    <xf numFmtId="0" fontId="8" fillId="0" borderId="3" xfId="3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8" fontId="6" fillId="0" borderId="2" xfId="31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6" fillId="0" borderId="4" xfId="31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8" fontId="8" fillId="0" borderId="8" xfId="0" applyNumberFormat="1" applyFont="1" applyFill="1" applyBorder="1" applyAlignment="1">
      <alignment horizontal="center" vertical="center" wrapText="1"/>
    </xf>
    <xf numFmtId="178" fontId="6" fillId="0" borderId="8" xfId="31" applyNumberFormat="1" applyFont="1" applyFill="1" applyBorder="1" applyAlignment="1">
      <alignment horizontal="center" vertical="center" wrapText="1"/>
    </xf>
    <xf numFmtId="9" fontId="6" fillId="0" borderId="3" xfId="31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178" fontId="7" fillId="0" borderId="1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1" xfId="31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3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4" xfId="31" applyNumberFormat="1" applyFon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31" applyFill="1">
      <alignment vertical="center"/>
    </xf>
    <xf numFmtId="0" fontId="2" fillId="0" borderId="2" xfId="31" applyFont="1" applyFill="1" applyBorder="1" applyAlignment="1">
      <alignment horizontal="center" vertical="center" wrapText="1"/>
    </xf>
    <xf numFmtId="0" fontId="2" fillId="0" borderId="4" xfId="31" applyFont="1" applyFill="1" applyBorder="1" applyAlignment="1">
      <alignment horizontal="center" vertical="center" wrapText="1"/>
    </xf>
    <xf numFmtId="0" fontId="2" fillId="0" borderId="8" xfId="3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FCE4D6"/>
      <color rgb="008EA9DB"/>
      <color rgb="0099CCFF"/>
      <color rgb="00C65911"/>
      <color rgb="009BC2E6"/>
      <color rgb="00C6E0B4"/>
      <color rgb="00B2B2B2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12"/>
  <sheetViews>
    <sheetView tabSelected="1" workbookViewId="0">
      <selection activeCell="B12" sqref="B12"/>
    </sheetView>
  </sheetViews>
  <sheetFormatPr defaultColWidth="9" defaultRowHeight="14.25"/>
  <cols>
    <col min="1" max="1" width="11.5" style="4" customWidth="1"/>
    <col min="2" max="2" width="8.5" style="5" customWidth="1"/>
    <col min="3" max="3" width="8.625" style="5" customWidth="1"/>
    <col min="4" max="4" width="5.875" style="5" customWidth="1"/>
    <col min="5" max="5" width="8.25" style="5" customWidth="1"/>
    <col min="6" max="6" width="5.25" style="5" customWidth="1"/>
    <col min="7" max="7" width="6.375" style="6" customWidth="1"/>
    <col min="8" max="8" width="6.625" style="6" customWidth="1"/>
    <col min="9" max="9" width="5.625" style="6" customWidth="1"/>
    <col min="10" max="10" width="13.75" style="7" customWidth="1"/>
    <col min="11" max="11" width="13.375" style="5" customWidth="1"/>
    <col min="12" max="12" width="11.5" style="5" customWidth="1"/>
    <col min="13" max="13" width="6.25" style="5" customWidth="1"/>
    <col min="14" max="14" width="6.375" style="5" customWidth="1"/>
    <col min="15" max="15" width="5.625" style="5" customWidth="1"/>
    <col min="16" max="16" width="5.75" style="5" customWidth="1"/>
    <col min="17" max="17" width="11.625" style="7" customWidth="1"/>
    <col min="18" max="18" width="11.125" style="5" customWidth="1"/>
    <col min="19" max="19" width="11.25" style="5" customWidth="1"/>
    <col min="20" max="20" width="11.375" style="8" customWidth="1"/>
    <col min="21" max="21" width="9.125" style="5" customWidth="1"/>
    <col min="22" max="22" width="8.5" style="5" customWidth="1"/>
    <col min="23" max="23" width="12.625" style="9" customWidth="1"/>
    <col min="24" max="24" width="6" style="9" customWidth="1"/>
    <col min="25" max="25" width="4.5" style="10" customWidth="1"/>
    <col min="26" max="244" width="9" style="9"/>
  </cols>
  <sheetData>
    <row r="1" ht="18" customHeight="1" spans="1:1">
      <c r="A1" s="11" t="s">
        <v>0</v>
      </c>
    </row>
    <row r="2" s="1" customFormat="1" ht="39" customHeight="1" spans="1:24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30"/>
      <c r="K2" s="13"/>
      <c r="L2" s="13"/>
      <c r="M2" s="13"/>
      <c r="N2" s="13"/>
      <c r="O2" s="13"/>
      <c r="P2" s="13"/>
      <c r="Q2" s="30"/>
      <c r="R2" s="13"/>
      <c r="S2" s="13"/>
      <c r="T2" s="43"/>
      <c r="U2" s="13"/>
      <c r="V2" s="13"/>
      <c r="W2" s="12"/>
      <c r="X2" s="12"/>
      <c r="Y2" s="61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</row>
    <row r="3" s="2" customFormat="1" ht="24" customHeight="1" spans="1:243">
      <c r="A3" s="14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31"/>
      <c r="K3" s="15"/>
      <c r="L3" s="15"/>
      <c r="M3" s="15" t="s">
        <v>4</v>
      </c>
      <c r="N3" s="15"/>
      <c r="O3" s="15"/>
      <c r="P3" s="15"/>
      <c r="Q3" s="31"/>
      <c r="R3" s="15"/>
      <c r="S3" s="15"/>
      <c r="T3" s="44" t="s">
        <v>5</v>
      </c>
      <c r="U3" s="45"/>
      <c r="V3" s="46"/>
      <c r="W3" s="47" t="s">
        <v>6</v>
      </c>
      <c r="X3" s="48" t="s">
        <v>7</v>
      </c>
      <c r="Y3" s="63" t="s">
        <v>8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="2" customFormat="1" ht="42" customHeight="1" spans="1:243">
      <c r="A4" s="16"/>
      <c r="B4" s="17" t="s">
        <v>9</v>
      </c>
      <c r="C4" s="18"/>
      <c r="D4" s="18"/>
      <c r="E4" s="18"/>
      <c r="F4" s="19"/>
      <c r="G4" s="20" t="s">
        <v>10</v>
      </c>
      <c r="H4" s="20"/>
      <c r="I4" s="21" t="s">
        <v>11</v>
      </c>
      <c r="J4" s="32" t="s">
        <v>12</v>
      </c>
      <c r="K4" s="20"/>
      <c r="L4" s="20"/>
      <c r="M4" s="33" t="s">
        <v>13</v>
      </c>
      <c r="N4" s="33" t="s">
        <v>14</v>
      </c>
      <c r="O4" s="33" t="s">
        <v>15</v>
      </c>
      <c r="P4" s="21" t="s">
        <v>10</v>
      </c>
      <c r="Q4" s="32" t="s">
        <v>16</v>
      </c>
      <c r="R4" s="20"/>
      <c r="S4" s="20"/>
      <c r="T4" s="49"/>
      <c r="U4" s="50"/>
      <c r="V4" s="51"/>
      <c r="W4" s="52"/>
      <c r="X4" s="53"/>
      <c r="Y4" s="6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="3" customFormat="1" ht="36" customHeight="1" spans="1:25">
      <c r="A5" s="16"/>
      <c r="B5" s="21" t="s">
        <v>17</v>
      </c>
      <c r="C5" s="17" t="s">
        <v>18</v>
      </c>
      <c r="D5" s="19"/>
      <c r="E5" s="17" t="s">
        <v>19</v>
      </c>
      <c r="F5" s="19"/>
      <c r="G5" s="21" t="s">
        <v>18</v>
      </c>
      <c r="H5" s="21" t="s">
        <v>19</v>
      </c>
      <c r="I5" s="34"/>
      <c r="J5" s="35" t="s">
        <v>17</v>
      </c>
      <c r="K5" s="21" t="s">
        <v>20</v>
      </c>
      <c r="L5" s="36" t="s">
        <v>21</v>
      </c>
      <c r="M5" s="37"/>
      <c r="N5" s="37"/>
      <c r="O5" s="37"/>
      <c r="P5" s="34"/>
      <c r="Q5" s="35" t="s">
        <v>17</v>
      </c>
      <c r="R5" s="21" t="s">
        <v>20</v>
      </c>
      <c r="S5" s="36" t="s">
        <v>21</v>
      </c>
      <c r="T5" s="54" t="s">
        <v>17</v>
      </c>
      <c r="U5" s="21" t="s">
        <v>20</v>
      </c>
      <c r="V5" s="36" t="s">
        <v>21</v>
      </c>
      <c r="W5" s="52"/>
      <c r="X5" s="53"/>
      <c r="Y5" s="64"/>
    </row>
    <row r="6" s="3" customFormat="1" ht="66" customHeight="1" spans="1:25">
      <c r="A6" s="22"/>
      <c r="B6" s="23"/>
      <c r="C6" s="20" t="s">
        <v>22</v>
      </c>
      <c r="D6" s="20" t="s">
        <v>23</v>
      </c>
      <c r="E6" s="20" t="s">
        <v>22</v>
      </c>
      <c r="F6" s="20" t="s">
        <v>23</v>
      </c>
      <c r="G6" s="23"/>
      <c r="H6" s="23"/>
      <c r="I6" s="23"/>
      <c r="J6" s="38"/>
      <c r="K6" s="23"/>
      <c r="L6" s="39"/>
      <c r="M6" s="40"/>
      <c r="N6" s="40"/>
      <c r="O6" s="40"/>
      <c r="P6" s="23"/>
      <c r="Q6" s="38"/>
      <c r="R6" s="23"/>
      <c r="S6" s="39"/>
      <c r="T6" s="55"/>
      <c r="U6" s="23"/>
      <c r="V6" s="39"/>
      <c r="W6" s="56"/>
      <c r="X6" s="57"/>
      <c r="Y6" s="65"/>
    </row>
    <row r="7" s="3" customFormat="1" ht="25" customHeight="1" spans="1:25">
      <c r="A7" s="24" t="s">
        <v>24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  <c r="P7" s="25">
        <v>15</v>
      </c>
      <c r="Q7" s="25">
        <v>16</v>
      </c>
      <c r="R7" s="25">
        <v>17</v>
      </c>
      <c r="S7" s="25">
        <v>18</v>
      </c>
      <c r="T7" s="25">
        <v>19</v>
      </c>
      <c r="U7" s="25">
        <v>20</v>
      </c>
      <c r="V7" s="25">
        <v>21</v>
      </c>
      <c r="W7" s="25">
        <v>22</v>
      </c>
      <c r="X7" s="25">
        <v>23</v>
      </c>
      <c r="Y7" s="25">
        <v>24</v>
      </c>
    </row>
    <row r="8" ht="40" customHeight="1" spans="1:25">
      <c r="A8" s="26" t="s">
        <v>25</v>
      </c>
      <c r="B8" s="27">
        <v>37012</v>
      </c>
      <c r="C8" s="27">
        <v>28261</v>
      </c>
      <c r="D8" s="27">
        <v>51</v>
      </c>
      <c r="E8" s="27">
        <v>8751</v>
      </c>
      <c r="F8" s="27">
        <v>28</v>
      </c>
      <c r="G8" s="28">
        <v>1150</v>
      </c>
      <c r="H8" s="28">
        <v>1950</v>
      </c>
      <c r="I8" s="41">
        <v>0.6</v>
      </c>
      <c r="J8" s="42">
        <f>C8*G8+E8*H8</f>
        <v>49564600</v>
      </c>
      <c r="K8" s="42">
        <v>29740000</v>
      </c>
      <c r="L8" s="42">
        <f>(J8-K8)/2</f>
        <v>9912300</v>
      </c>
      <c r="M8" s="42">
        <v>16</v>
      </c>
      <c r="N8" s="27">
        <v>488</v>
      </c>
      <c r="O8" s="27">
        <v>1112</v>
      </c>
      <c r="P8" s="28">
        <v>1150</v>
      </c>
      <c r="Q8" s="42">
        <f>O8*P8</f>
        <v>1278800</v>
      </c>
      <c r="R8" s="42">
        <v>770000</v>
      </c>
      <c r="S8" s="42">
        <f>(Q8-R8)/2</f>
        <v>254400</v>
      </c>
      <c r="T8" s="42">
        <f>D8*G8+F8*H8</f>
        <v>113250</v>
      </c>
      <c r="U8" s="42">
        <v>70000</v>
      </c>
      <c r="V8" s="42">
        <f>(T8-U8)/2</f>
        <v>21625</v>
      </c>
      <c r="W8" s="58">
        <f>L8+S8-V8</f>
        <v>10145075</v>
      </c>
      <c r="X8" s="59"/>
      <c r="Y8" s="66"/>
    </row>
    <row r="9" ht="40" customHeight="1" spans="1:25">
      <c r="A9" s="26" t="s">
        <v>26</v>
      </c>
      <c r="B9" s="27">
        <v>38582</v>
      </c>
      <c r="C9" s="27">
        <v>31615</v>
      </c>
      <c r="D9" s="27">
        <v>96</v>
      </c>
      <c r="E9" s="27">
        <v>6967</v>
      </c>
      <c r="F9" s="27">
        <v>15</v>
      </c>
      <c r="G9" s="28">
        <v>1150</v>
      </c>
      <c r="H9" s="28">
        <v>1950</v>
      </c>
      <c r="I9" s="41">
        <v>0.6</v>
      </c>
      <c r="J9" s="42">
        <f>C9*G9+E9*H9</f>
        <v>49942900</v>
      </c>
      <c r="K9" s="42">
        <v>29970000</v>
      </c>
      <c r="L9" s="42">
        <f>(J9-K9)/2</f>
        <v>9986450</v>
      </c>
      <c r="M9" s="42">
        <v>9</v>
      </c>
      <c r="N9" s="27">
        <v>521</v>
      </c>
      <c r="O9" s="27">
        <v>379</v>
      </c>
      <c r="P9" s="28">
        <v>1150</v>
      </c>
      <c r="Q9" s="42">
        <f>O9*P9</f>
        <v>435850</v>
      </c>
      <c r="R9" s="42">
        <v>260000</v>
      </c>
      <c r="S9" s="42">
        <f>(Q9-R9)/2</f>
        <v>87925</v>
      </c>
      <c r="T9" s="42">
        <f>D9*G9+F9*H9</f>
        <v>139650</v>
      </c>
      <c r="U9" s="42">
        <v>80000</v>
      </c>
      <c r="V9" s="42">
        <f>(T9-U9)/2</f>
        <v>29825</v>
      </c>
      <c r="W9" s="58">
        <f>L9+S9-V9</f>
        <v>10044550</v>
      </c>
      <c r="X9" s="59"/>
      <c r="Y9" s="66"/>
    </row>
    <row r="10" ht="40" customHeight="1" spans="1:25">
      <c r="A10" s="26" t="s">
        <v>27</v>
      </c>
      <c r="B10" s="27">
        <v>36092</v>
      </c>
      <c r="C10" s="27">
        <v>25445</v>
      </c>
      <c r="D10" s="27">
        <v>82</v>
      </c>
      <c r="E10" s="27">
        <v>10647</v>
      </c>
      <c r="F10" s="27">
        <v>38</v>
      </c>
      <c r="G10" s="28">
        <v>1150</v>
      </c>
      <c r="H10" s="28">
        <v>1950</v>
      </c>
      <c r="I10" s="41">
        <v>0.8</v>
      </c>
      <c r="J10" s="42">
        <f>C10*G10+E10*H10</f>
        <v>50023400</v>
      </c>
      <c r="K10" s="42">
        <v>40020000</v>
      </c>
      <c r="L10" s="42">
        <f>(J10-K10)/2</f>
        <v>5001700</v>
      </c>
      <c r="M10" s="42">
        <v>43</v>
      </c>
      <c r="N10" s="27">
        <v>1022</v>
      </c>
      <c r="O10" s="27">
        <v>3278</v>
      </c>
      <c r="P10" s="28">
        <v>1150</v>
      </c>
      <c r="Q10" s="42">
        <f>O10*P10</f>
        <v>3769700</v>
      </c>
      <c r="R10" s="42">
        <v>3020000</v>
      </c>
      <c r="S10" s="42">
        <f>(Q10-R10)/2</f>
        <v>374850</v>
      </c>
      <c r="T10" s="42">
        <f>D10*G10+F10*H10</f>
        <v>168400</v>
      </c>
      <c r="U10" s="42">
        <v>130000</v>
      </c>
      <c r="V10" s="42">
        <f>(T10-U10)/2</f>
        <v>19200</v>
      </c>
      <c r="W10" s="58">
        <f>L10+S10-V10</f>
        <v>5357350</v>
      </c>
      <c r="X10" s="59"/>
      <c r="Y10" s="66"/>
    </row>
    <row r="11" ht="40" customHeight="1" spans="1:25">
      <c r="A11" s="26" t="s">
        <v>28</v>
      </c>
      <c r="B11" s="27">
        <v>25469</v>
      </c>
      <c r="C11" s="27">
        <v>18442</v>
      </c>
      <c r="D11" s="27">
        <v>69</v>
      </c>
      <c r="E11" s="27">
        <v>7027</v>
      </c>
      <c r="F11" s="27">
        <v>43</v>
      </c>
      <c r="G11" s="28">
        <v>1150</v>
      </c>
      <c r="H11" s="28">
        <v>1950</v>
      </c>
      <c r="I11" s="41">
        <v>0.8</v>
      </c>
      <c r="J11" s="42">
        <f>C11*G11+E11*H11</f>
        <v>34910950</v>
      </c>
      <c r="K11" s="42">
        <v>27930000</v>
      </c>
      <c r="L11" s="42">
        <f>(J11-K11)/2</f>
        <v>3490475</v>
      </c>
      <c r="M11" s="42">
        <v>35</v>
      </c>
      <c r="N11" s="27">
        <v>531</v>
      </c>
      <c r="O11" s="27">
        <v>2969</v>
      </c>
      <c r="P11" s="28">
        <v>1150</v>
      </c>
      <c r="Q11" s="42">
        <f>O11*P11</f>
        <v>3414350</v>
      </c>
      <c r="R11" s="42">
        <v>2730000</v>
      </c>
      <c r="S11" s="42">
        <f>(Q11-R11)/2</f>
        <v>342175</v>
      </c>
      <c r="T11" s="42">
        <f>D11*G11+F11*H11</f>
        <v>163200</v>
      </c>
      <c r="U11" s="42">
        <v>130000</v>
      </c>
      <c r="V11" s="42">
        <f>(T11-U11)/2</f>
        <v>16600</v>
      </c>
      <c r="W11" s="58">
        <f>L11+S11-V11</f>
        <v>3816050</v>
      </c>
      <c r="X11" s="59"/>
      <c r="Y11" s="66"/>
    </row>
    <row r="12" ht="40" customHeight="1" spans="1:25">
      <c r="A12" s="29" t="s">
        <v>17</v>
      </c>
      <c r="B12" s="27">
        <f>SUM(B8:B11)</f>
        <v>137155</v>
      </c>
      <c r="C12" s="27">
        <f t="shared" ref="C12:X12" si="0">SUM(C8:C11)</f>
        <v>103763</v>
      </c>
      <c r="D12" s="27">
        <f t="shared" si="0"/>
        <v>298</v>
      </c>
      <c r="E12" s="27">
        <f t="shared" si="0"/>
        <v>33392</v>
      </c>
      <c r="F12" s="27">
        <f t="shared" si="0"/>
        <v>124</v>
      </c>
      <c r="G12" s="27"/>
      <c r="H12" s="27"/>
      <c r="I12" s="27"/>
      <c r="J12" s="42">
        <f t="shared" si="0"/>
        <v>184441850</v>
      </c>
      <c r="K12" s="42">
        <f t="shared" si="0"/>
        <v>127660000</v>
      </c>
      <c r="L12" s="42">
        <f t="shared" si="0"/>
        <v>28390925</v>
      </c>
      <c r="M12" s="42">
        <f t="shared" si="0"/>
        <v>103</v>
      </c>
      <c r="N12" s="27">
        <f t="shared" si="0"/>
        <v>2562</v>
      </c>
      <c r="O12" s="27">
        <f t="shared" si="0"/>
        <v>7738</v>
      </c>
      <c r="P12" s="42"/>
      <c r="Q12" s="42">
        <f t="shared" si="0"/>
        <v>8898700</v>
      </c>
      <c r="R12" s="42">
        <f t="shared" si="0"/>
        <v>6780000</v>
      </c>
      <c r="S12" s="42">
        <f t="shared" si="0"/>
        <v>1059350</v>
      </c>
      <c r="T12" s="42">
        <f t="shared" si="0"/>
        <v>584500</v>
      </c>
      <c r="U12" s="42">
        <f t="shared" si="0"/>
        <v>410000</v>
      </c>
      <c r="V12" s="42">
        <f t="shared" si="0"/>
        <v>87250</v>
      </c>
      <c r="W12" s="58">
        <f>L12+S12-V12</f>
        <v>29363025</v>
      </c>
      <c r="X12" s="60"/>
      <c r="Y12" s="66"/>
    </row>
  </sheetData>
  <mergeCells count="31">
    <mergeCell ref="A2:Y2"/>
    <mergeCell ref="B3:L3"/>
    <mergeCell ref="M3:S3"/>
    <mergeCell ref="B4:F4"/>
    <mergeCell ref="G4:H4"/>
    <mergeCell ref="J4:L4"/>
    <mergeCell ref="Q4:S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4:M6"/>
    <mergeCell ref="N4:N6"/>
    <mergeCell ref="O4:O6"/>
    <mergeCell ref="P4:P6"/>
    <mergeCell ref="Q5:Q6"/>
    <mergeCell ref="R5:R6"/>
    <mergeCell ref="S5:S6"/>
    <mergeCell ref="T5:T6"/>
    <mergeCell ref="U5:U6"/>
    <mergeCell ref="V5:V6"/>
    <mergeCell ref="W3:W6"/>
    <mergeCell ref="X3:X6"/>
    <mergeCell ref="Y3:Y6"/>
    <mergeCell ref="T3:V4"/>
  </mergeCells>
  <pageMargins left="0.313888888888889" right="0.248611111111111" top="0.802777777777778" bottom="0.60625" header="0.310416666666667" footer="0.310416666666667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附表1-义务教育公用经费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2020-11-10T01:42:00Z</dcterms:created>
  <dcterms:modified xsi:type="dcterms:W3CDTF">2022-01-13T05:40:24Z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