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表1-义务教育公用经费" sheetId="1" r:id="rId1"/>
  </sheets>
  <definedNames>
    <definedName name="_xlnm.Print_Area" localSheetId="0">'附表1-义务教育公用经费'!$A$2:$V$15</definedName>
    <definedName name="_xlnm.Print_Titles" localSheetId="0">'附表1-义务教育公用经费'!$3:$7</definedName>
  </definedNames>
  <calcPr calcId="144525" concurrentCalc="0"/>
</workbook>
</file>

<file path=xl/sharedStrings.xml><?xml version="1.0" encoding="utf-8"?>
<sst xmlns="http://schemas.openxmlformats.org/spreadsheetml/2006/main" count="42" uniqueCount="33">
  <si>
    <t>附件1</t>
  </si>
  <si>
    <t>2022年城乡义务教育公用经费补助资金明细表（市直学校）</t>
  </si>
  <si>
    <t>地区</t>
  </si>
  <si>
    <t>城乡义务教育公用经费</t>
  </si>
  <si>
    <t>义务教育随班就读公用经费补助金额（元）</t>
  </si>
  <si>
    <t>以前年度待清算资金</t>
  </si>
  <si>
    <t>本次实际下达资金
（元）</t>
  </si>
  <si>
    <t>备注</t>
  </si>
  <si>
    <t>2020年城乡义务教育学校在校生（人）</t>
  </si>
  <si>
    <t>补助标准
（元/人）</t>
  </si>
  <si>
    <t>省财政分担比例</t>
  </si>
  <si>
    <t>应提前下达2022年城乡义务教育公用经费总额（万元）（按2020年学生人数）</t>
  </si>
  <si>
    <t>合计</t>
  </si>
  <si>
    <t>小学</t>
  </si>
  <si>
    <t>初中</t>
  </si>
  <si>
    <t>其中：省财政（含中央）分担</t>
  </si>
  <si>
    <t>市级应配套资金</t>
  </si>
  <si>
    <r>
      <rPr>
        <sz val="12"/>
        <rFont val="MS Gothic"/>
        <charset val="128"/>
      </rPr>
      <t>中省</t>
    </r>
    <r>
      <rPr>
        <sz val="12"/>
        <rFont val="宋体"/>
        <charset val="128"/>
      </rPr>
      <t>资</t>
    </r>
    <r>
      <rPr>
        <sz val="12"/>
        <rFont val="MS Gothic"/>
        <charset val="128"/>
      </rPr>
      <t>金</t>
    </r>
  </si>
  <si>
    <r>
      <rPr>
        <sz val="12"/>
        <rFont val="MS Gothic"/>
        <charset val="128"/>
      </rPr>
      <t>市</t>
    </r>
    <r>
      <rPr>
        <sz val="12"/>
        <rFont val="宋体"/>
        <charset val="128"/>
      </rPr>
      <t>级资</t>
    </r>
    <r>
      <rPr>
        <sz val="12"/>
        <rFont val="MS Gothic"/>
        <charset val="128"/>
      </rPr>
      <t>金</t>
    </r>
  </si>
  <si>
    <t>总计</t>
  </si>
  <si>
    <r>
      <rPr>
        <sz val="12"/>
        <rFont val="MS Gothic"/>
        <charset val="128"/>
      </rPr>
      <t>中央</t>
    </r>
    <r>
      <rPr>
        <sz val="12"/>
        <rFont val="宋体"/>
        <charset val="128"/>
      </rPr>
      <t>资</t>
    </r>
    <r>
      <rPr>
        <sz val="12"/>
        <rFont val="MS Gothic"/>
        <charset val="128"/>
      </rPr>
      <t>金</t>
    </r>
  </si>
  <si>
    <r>
      <rPr>
        <sz val="12"/>
        <rFont val="MS Gothic"/>
        <charset val="128"/>
      </rPr>
      <t>省</t>
    </r>
    <r>
      <rPr>
        <sz val="12"/>
        <rFont val="宋体"/>
        <charset val="128"/>
      </rPr>
      <t>级资</t>
    </r>
    <r>
      <rPr>
        <sz val="12"/>
        <rFont val="MS Gothic"/>
        <charset val="128"/>
      </rPr>
      <t>金</t>
    </r>
  </si>
  <si>
    <t>小计</t>
  </si>
  <si>
    <t>其中：随班就读人数</t>
  </si>
  <si>
    <t>列序号</t>
  </si>
  <si>
    <t>韶关市本级</t>
  </si>
  <si>
    <t>韶关市第一中学</t>
  </si>
  <si>
    <t>广东北江中学</t>
  </si>
  <si>
    <t>韶关市田家炳中学</t>
  </si>
  <si>
    <t>韶关市一中实验学校</t>
  </si>
  <si>
    <t>广东北江实验学校</t>
  </si>
  <si>
    <t>广东韶关实验中学</t>
  </si>
  <si>
    <t>广东韶关实验小学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</si>
</sst>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_ "/>
    <numFmt numFmtId="179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11"/>
      <name val="宋体"/>
      <charset val="134"/>
    </font>
    <font>
      <sz val="12"/>
      <name val="MS Gothic"/>
      <charset val="128"/>
    </font>
    <font>
      <sz val="20"/>
      <name val="方正小标宋简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21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18" borderId="19" applyNumberFormat="0" applyAlignment="0" applyProtection="0">
      <alignment vertical="center"/>
    </xf>
    <xf numFmtId="0" fontId="30" fillId="18" borderId="15" applyNumberFormat="0" applyAlignment="0" applyProtection="0">
      <alignment vertical="center"/>
    </xf>
    <xf numFmtId="0" fontId="25" fillId="17" borderId="18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31" applyFill="1" applyAlignment="1">
      <alignment horizontal="center" vertical="center" wrapText="1"/>
    </xf>
    <xf numFmtId="0" fontId="2" fillId="0" borderId="0" xfId="31" applyFill="1" applyAlignment="1">
      <alignment horizontal="center" vertical="center"/>
    </xf>
    <xf numFmtId="179" fontId="1" fillId="0" borderId="0" xfId="0" applyNumberFormat="1" applyFont="1" applyFill="1" applyAlignment="1">
      <alignment horizontal="right" vertical="center"/>
    </xf>
    <xf numFmtId="179" fontId="2" fillId="0" borderId="0" xfId="31" applyNumberFormat="1" applyFill="1" applyAlignment="1">
      <alignment horizontal="right" vertical="center"/>
    </xf>
    <xf numFmtId="178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3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right" vertical="center"/>
    </xf>
    <xf numFmtId="0" fontId="6" fillId="0" borderId="2" xfId="3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0" fontId="6" fillId="0" borderId="4" xfId="3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 wrapText="1"/>
    </xf>
    <xf numFmtId="179" fontId="6" fillId="0" borderId="6" xfId="0" applyNumberFormat="1" applyFont="1" applyFill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6" fillId="0" borderId="8" xfId="31" applyFont="1" applyFill="1" applyBorder="1" applyAlignment="1">
      <alignment horizontal="center" vertical="center"/>
    </xf>
    <xf numFmtId="179" fontId="6" fillId="0" borderId="8" xfId="0" applyNumberFormat="1" applyFont="1" applyFill="1" applyBorder="1" applyAlignment="1">
      <alignment horizontal="center" vertical="center" wrapText="1"/>
    </xf>
    <xf numFmtId="0" fontId="2" fillId="0" borderId="3" xfId="3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 wrapText="1"/>
    </xf>
    <xf numFmtId="0" fontId="8" fillId="0" borderId="3" xfId="31" applyFont="1" applyFill="1" applyBorder="1" applyAlignment="1">
      <alignment horizontal="left" vertical="center"/>
    </xf>
    <xf numFmtId="179" fontId="0" fillId="0" borderId="3" xfId="0" applyNumberFormat="1" applyFont="1" applyFill="1" applyBorder="1" applyAlignment="1">
      <alignment horizontal="right" vertical="center"/>
    </xf>
    <xf numFmtId="179" fontId="6" fillId="0" borderId="3" xfId="3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179" fontId="7" fillId="0" borderId="10" xfId="0" applyNumberFormat="1" applyFont="1" applyFill="1" applyBorder="1" applyAlignment="1">
      <alignment horizontal="center" vertical="center" wrapText="1"/>
    </xf>
    <xf numFmtId="179" fontId="7" fillId="0" borderId="11" xfId="0" applyNumberFormat="1" applyFont="1" applyFill="1" applyBorder="1" applyAlignment="1">
      <alignment horizontal="center" vertical="center" wrapText="1"/>
    </xf>
    <xf numFmtId="0" fontId="6" fillId="0" borderId="10" xfId="31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9" fontId="7" fillId="0" borderId="0" xfId="0" applyNumberFormat="1" applyFont="1" applyFill="1" applyAlignment="1">
      <alignment horizontal="center" vertical="center" wrapText="1"/>
    </xf>
    <xf numFmtId="179" fontId="7" fillId="0" borderId="13" xfId="0" applyNumberFormat="1" applyFont="1" applyFill="1" applyBorder="1" applyAlignment="1">
      <alignment horizontal="center" vertical="center" wrapText="1"/>
    </xf>
    <xf numFmtId="0" fontId="6" fillId="0" borderId="0" xfId="31" applyNumberFormat="1" applyFont="1" applyFill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1" fillId="0" borderId="2" xfId="31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9" fontId="10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11" fillId="0" borderId="8" xfId="31" applyNumberFormat="1" applyFont="1" applyFill="1" applyBorder="1" applyAlignment="1">
      <alignment horizontal="center" vertical="center" wrapText="1"/>
    </xf>
    <xf numFmtId="9" fontId="6" fillId="0" borderId="3" xfId="31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2" borderId="3" xfId="0" applyNumberFormat="1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vertical="center" wrapText="1"/>
    </xf>
    <xf numFmtId="177" fontId="0" fillId="2" borderId="3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0" xfId="31" applyFill="1">
      <alignment vertical="center"/>
    </xf>
    <xf numFmtId="0" fontId="6" fillId="0" borderId="11" xfId="31" applyNumberFormat="1" applyFont="1" applyFill="1" applyBorder="1" applyAlignment="1">
      <alignment horizontal="center" vertical="center" wrapText="1"/>
    </xf>
    <xf numFmtId="0" fontId="6" fillId="0" borderId="9" xfId="31" applyNumberFormat="1" applyFont="1" applyFill="1" applyBorder="1" applyAlignment="1">
      <alignment horizontal="center" vertical="center" wrapText="1"/>
    </xf>
    <xf numFmtId="0" fontId="2" fillId="0" borderId="2" xfId="31" applyFont="1" applyFill="1" applyBorder="1" applyAlignment="1">
      <alignment horizontal="center" vertical="center" wrapText="1"/>
    </xf>
    <xf numFmtId="0" fontId="6" fillId="0" borderId="13" xfId="31" applyNumberFormat="1" applyFont="1" applyFill="1" applyBorder="1" applyAlignment="1">
      <alignment horizontal="center" vertical="center" wrapText="1"/>
    </xf>
    <xf numFmtId="0" fontId="6" fillId="0" borderId="12" xfId="31" applyNumberFormat="1" applyFont="1" applyFill="1" applyBorder="1" applyAlignment="1">
      <alignment horizontal="center" vertical="center" wrapText="1"/>
    </xf>
    <xf numFmtId="0" fontId="2" fillId="0" borderId="4" xfId="31" applyFont="1" applyFill="1" applyBorder="1" applyAlignment="1">
      <alignment horizontal="center" vertical="center" wrapText="1"/>
    </xf>
    <xf numFmtId="0" fontId="2" fillId="0" borderId="2" xfId="31" applyNumberFormat="1" applyFont="1" applyFill="1" applyBorder="1" applyAlignment="1">
      <alignment horizontal="center" vertical="center" wrapText="1"/>
    </xf>
    <xf numFmtId="0" fontId="2" fillId="0" borderId="8" xfId="31" applyNumberFormat="1" applyFont="1" applyFill="1" applyBorder="1" applyAlignment="1">
      <alignment horizontal="center" vertical="center" wrapText="1"/>
    </xf>
    <xf numFmtId="0" fontId="2" fillId="0" borderId="8" xfId="3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CE4D6"/>
      <color rgb="008EA9DB"/>
      <color rgb="0099CCFF"/>
      <color rgb="00C65911"/>
      <color rgb="009BC2E6"/>
      <color rgb="00C6E0B4"/>
      <color rgb="00B2B2B2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15"/>
  <sheetViews>
    <sheetView tabSelected="1" workbookViewId="0">
      <selection activeCell="P7" sqref="P7"/>
    </sheetView>
  </sheetViews>
  <sheetFormatPr defaultColWidth="9" defaultRowHeight="14.25"/>
  <cols>
    <col min="1" max="1" width="10.375" style="4" customWidth="1"/>
    <col min="2" max="2" width="7" style="5" customWidth="1"/>
    <col min="3" max="3" width="5.375" style="5" customWidth="1"/>
    <col min="4" max="4" width="5.5" style="5" customWidth="1"/>
    <col min="5" max="5" width="6.75" style="5" customWidth="1"/>
    <col min="6" max="6" width="4.5" style="5" customWidth="1"/>
    <col min="7" max="7" width="6.375" style="6" customWidth="1"/>
    <col min="8" max="8" width="6.625" style="6" customWidth="1"/>
    <col min="9" max="9" width="5" style="6" customWidth="1"/>
    <col min="10" max="10" width="12.875" style="7" customWidth="1"/>
    <col min="11" max="12" width="11.625" style="5" customWidth="1"/>
    <col min="13" max="13" width="8.125" style="8" customWidth="1"/>
    <col min="14" max="15" width="7.375" style="5" customWidth="1"/>
    <col min="16" max="16" width="12.75" style="9" customWidth="1"/>
    <col min="17" max="18" width="11.625" style="9" customWidth="1"/>
    <col min="19" max="19" width="10.625" style="9" customWidth="1"/>
    <col min="20" max="20" width="10.875" style="9" customWidth="1"/>
    <col min="21" max="21" width="13" style="9" customWidth="1"/>
    <col min="22" max="22" width="4.5" style="10" customWidth="1"/>
    <col min="23" max="239" width="9" style="9"/>
  </cols>
  <sheetData>
    <row r="1" ht="18" customHeight="1" spans="1:1">
      <c r="A1" s="11" t="s">
        <v>0</v>
      </c>
    </row>
    <row r="2" s="1" customFormat="1" ht="39" customHeight="1" spans="1:238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30"/>
      <c r="K2" s="13"/>
      <c r="L2" s="13"/>
      <c r="M2" s="31"/>
      <c r="N2" s="13"/>
      <c r="O2" s="13"/>
      <c r="P2" s="12"/>
      <c r="Q2" s="12"/>
      <c r="R2" s="12"/>
      <c r="S2" s="12"/>
      <c r="T2" s="12"/>
      <c r="U2" s="12"/>
      <c r="V2" s="57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</row>
    <row r="3" s="2" customFormat="1" ht="25" customHeight="1" spans="1:238">
      <c r="A3" s="14" t="s">
        <v>2</v>
      </c>
      <c r="B3" s="15" t="s">
        <v>3</v>
      </c>
      <c r="C3" s="15"/>
      <c r="D3" s="15"/>
      <c r="E3" s="15"/>
      <c r="F3" s="15"/>
      <c r="G3" s="15"/>
      <c r="H3" s="15"/>
      <c r="I3" s="15"/>
      <c r="J3" s="32"/>
      <c r="K3" s="15"/>
      <c r="L3" s="15"/>
      <c r="M3" s="33" t="s">
        <v>4</v>
      </c>
      <c r="N3" s="34"/>
      <c r="O3" s="35"/>
      <c r="P3" s="36" t="s">
        <v>5</v>
      </c>
      <c r="Q3" s="59"/>
      <c r="R3" s="60" t="s">
        <v>6</v>
      </c>
      <c r="S3" s="36"/>
      <c r="T3" s="36"/>
      <c r="U3" s="59"/>
      <c r="V3" s="61" t="s">
        <v>7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</row>
    <row r="4" s="2" customFormat="1" ht="38" customHeight="1" spans="1:238">
      <c r="A4" s="16"/>
      <c r="B4" s="17" t="s">
        <v>8</v>
      </c>
      <c r="C4" s="18"/>
      <c r="D4" s="18"/>
      <c r="E4" s="18"/>
      <c r="F4" s="19"/>
      <c r="G4" s="20" t="s">
        <v>9</v>
      </c>
      <c r="H4" s="20"/>
      <c r="I4" s="21" t="s">
        <v>10</v>
      </c>
      <c r="J4" s="37" t="s">
        <v>11</v>
      </c>
      <c r="K4" s="20"/>
      <c r="L4" s="20"/>
      <c r="M4" s="38"/>
      <c r="N4" s="39"/>
      <c r="O4" s="40"/>
      <c r="P4" s="41"/>
      <c r="Q4" s="62"/>
      <c r="R4" s="63"/>
      <c r="S4" s="41"/>
      <c r="T4" s="41"/>
      <c r="U4" s="62"/>
      <c r="V4" s="6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  <row r="5" s="3" customFormat="1" ht="29" customHeight="1" spans="1:22">
      <c r="A5" s="16"/>
      <c r="B5" s="21" t="s">
        <v>12</v>
      </c>
      <c r="C5" s="17" t="s">
        <v>13</v>
      </c>
      <c r="D5" s="19"/>
      <c r="E5" s="17" t="s">
        <v>14</v>
      </c>
      <c r="F5" s="19"/>
      <c r="G5" s="21" t="s">
        <v>13</v>
      </c>
      <c r="H5" s="21" t="s">
        <v>14</v>
      </c>
      <c r="I5" s="42"/>
      <c r="J5" s="43" t="s">
        <v>12</v>
      </c>
      <c r="K5" s="21" t="s">
        <v>15</v>
      </c>
      <c r="L5" s="44" t="s">
        <v>16</v>
      </c>
      <c r="M5" s="45" t="s">
        <v>12</v>
      </c>
      <c r="N5" s="21" t="s">
        <v>15</v>
      </c>
      <c r="O5" s="44" t="s">
        <v>16</v>
      </c>
      <c r="P5" s="46" t="s">
        <v>17</v>
      </c>
      <c r="Q5" s="46" t="s">
        <v>18</v>
      </c>
      <c r="R5" s="65" t="s">
        <v>19</v>
      </c>
      <c r="S5" s="46" t="s">
        <v>20</v>
      </c>
      <c r="T5" s="46" t="s">
        <v>21</v>
      </c>
      <c r="U5" s="46" t="s">
        <v>18</v>
      </c>
      <c r="V5" s="64"/>
    </row>
    <row r="6" s="3" customFormat="1" ht="68" customHeight="1" spans="1:22">
      <c r="A6" s="22"/>
      <c r="B6" s="23"/>
      <c r="C6" s="20" t="s">
        <v>22</v>
      </c>
      <c r="D6" s="20" t="s">
        <v>23</v>
      </c>
      <c r="E6" s="20" t="s">
        <v>22</v>
      </c>
      <c r="F6" s="20" t="s">
        <v>23</v>
      </c>
      <c r="G6" s="23"/>
      <c r="H6" s="23"/>
      <c r="I6" s="23"/>
      <c r="J6" s="47"/>
      <c r="K6" s="23"/>
      <c r="L6" s="48"/>
      <c r="M6" s="49"/>
      <c r="N6" s="23"/>
      <c r="O6" s="48"/>
      <c r="P6" s="50"/>
      <c r="Q6" s="50"/>
      <c r="R6" s="66"/>
      <c r="S6" s="50"/>
      <c r="T6" s="50"/>
      <c r="U6" s="50"/>
      <c r="V6" s="67"/>
    </row>
    <row r="7" s="3" customFormat="1" ht="51" customHeight="1" spans="1:22">
      <c r="A7" s="24" t="s">
        <v>24</v>
      </c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  <c r="J7" s="25">
        <v>9</v>
      </c>
      <c r="K7" s="25">
        <v>10</v>
      </c>
      <c r="L7" s="25">
        <v>11</v>
      </c>
      <c r="M7" s="25">
        <v>12</v>
      </c>
      <c r="N7" s="25">
        <v>13</v>
      </c>
      <c r="O7" s="25">
        <v>14</v>
      </c>
      <c r="P7" s="25">
        <v>15</v>
      </c>
      <c r="Q7" s="25">
        <v>16</v>
      </c>
      <c r="R7" s="25">
        <v>17</v>
      </c>
      <c r="S7" s="25">
        <v>18</v>
      </c>
      <c r="T7" s="25">
        <v>19</v>
      </c>
      <c r="U7" s="25">
        <v>20</v>
      </c>
      <c r="V7" s="25">
        <v>21</v>
      </c>
    </row>
    <row r="8" ht="25" customHeight="1" spans="1:22">
      <c r="A8" s="26" t="s">
        <v>25</v>
      </c>
      <c r="B8" s="27">
        <v>13810</v>
      </c>
      <c r="C8" s="27">
        <v>2269</v>
      </c>
      <c r="D8" s="27">
        <v>0</v>
      </c>
      <c r="E8" s="27">
        <v>11541</v>
      </c>
      <c r="F8" s="27">
        <v>11</v>
      </c>
      <c r="G8" s="28">
        <v>1150</v>
      </c>
      <c r="H8" s="28">
        <v>1950</v>
      </c>
      <c r="I8" s="51">
        <v>0.6</v>
      </c>
      <c r="J8" s="52">
        <f>SUM(J9:J15)</f>
        <v>25114300</v>
      </c>
      <c r="K8" s="53">
        <f>SUM(K9:K15)</f>
        <v>15070000</v>
      </c>
      <c r="L8" s="53">
        <f>SUM(L9:L15)</f>
        <v>10044300</v>
      </c>
      <c r="M8" s="53">
        <f>F8*H8</f>
        <v>21450</v>
      </c>
      <c r="N8" s="53">
        <v>10000</v>
      </c>
      <c r="O8" s="53">
        <f>M8-N8</f>
        <v>11450</v>
      </c>
      <c r="P8" s="54">
        <v>0</v>
      </c>
      <c r="Q8" s="54">
        <v>-651300</v>
      </c>
      <c r="R8" s="55">
        <f>S8+T8+U8</f>
        <v>24441550</v>
      </c>
      <c r="S8" s="55">
        <f>SUM(S9:S15)</f>
        <v>5910000</v>
      </c>
      <c r="T8" s="55">
        <f>SUM(T9:T15)</f>
        <v>9150000</v>
      </c>
      <c r="U8" s="55">
        <f>SUM(U9:U15)</f>
        <v>9381550</v>
      </c>
      <c r="V8" s="68"/>
    </row>
    <row r="9" ht="30" customHeight="1" spans="1:22">
      <c r="A9" s="70" t="s">
        <v>26</v>
      </c>
      <c r="B9" s="27">
        <v>606</v>
      </c>
      <c r="C9" s="27"/>
      <c r="D9" s="27"/>
      <c r="E9" s="27">
        <v>606</v>
      </c>
      <c r="F9" s="27"/>
      <c r="G9" s="28">
        <v>1150</v>
      </c>
      <c r="H9" s="28">
        <v>1950</v>
      </c>
      <c r="I9" s="51">
        <v>0.6</v>
      </c>
      <c r="J9" s="52">
        <f>C9*G9+E9*H9</f>
        <v>1181700</v>
      </c>
      <c r="K9" s="53">
        <f>J9*I9</f>
        <v>709020</v>
      </c>
      <c r="L9" s="53">
        <f t="shared" ref="L9:L15" si="0">J9-K9</f>
        <v>472680</v>
      </c>
      <c r="M9" s="53"/>
      <c r="N9" s="53"/>
      <c r="O9" s="53"/>
      <c r="P9" s="55">
        <v>386490</v>
      </c>
      <c r="Q9" s="54">
        <v>-386490</v>
      </c>
      <c r="R9" s="55">
        <f t="shared" ref="R9:R15" si="1">S9+T9+U9</f>
        <v>1181700</v>
      </c>
      <c r="S9" s="55">
        <v>430000</v>
      </c>
      <c r="T9" s="55">
        <v>665510</v>
      </c>
      <c r="U9" s="55">
        <f>L9+Q9-O9</f>
        <v>86190</v>
      </c>
      <c r="V9" s="68"/>
    </row>
    <row r="10" ht="30" customHeight="1" spans="1:22">
      <c r="A10" s="70" t="s">
        <v>27</v>
      </c>
      <c r="B10" s="27">
        <v>664</v>
      </c>
      <c r="C10" s="27"/>
      <c r="D10" s="27"/>
      <c r="E10" s="27">
        <v>664</v>
      </c>
      <c r="F10" s="27"/>
      <c r="G10" s="28">
        <v>1150</v>
      </c>
      <c r="H10" s="28">
        <v>1950</v>
      </c>
      <c r="I10" s="51">
        <v>0.6</v>
      </c>
      <c r="J10" s="52">
        <f>C10*G10+E10*H10</f>
        <v>1294800</v>
      </c>
      <c r="K10" s="53">
        <f>J10*I10</f>
        <v>776880</v>
      </c>
      <c r="L10" s="53">
        <f t="shared" si="0"/>
        <v>517920</v>
      </c>
      <c r="M10" s="53"/>
      <c r="N10" s="53"/>
      <c r="O10" s="53"/>
      <c r="P10" s="55"/>
      <c r="Q10" s="54"/>
      <c r="R10" s="55">
        <f t="shared" si="1"/>
        <v>1294800</v>
      </c>
      <c r="S10" s="55">
        <v>305000</v>
      </c>
      <c r="T10" s="55">
        <v>471880</v>
      </c>
      <c r="U10" s="55">
        <f t="shared" ref="U10:U15" si="2">L10+Q10-O10</f>
        <v>517920</v>
      </c>
      <c r="V10" s="68"/>
    </row>
    <row r="11" ht="30" customHeight="1" spans="1:22">
      <c r="A11" s="70" t="s">
        <v>28</v>
      </c>
      <c r="B11" s="27">
        <v>1537</v>
      </c>
      <c r="C11" s="27"/>
      <c r="D11" s="27"/>
      <c r="E11" s="27">
        <v>1537</v>
      </c>
      <c r="F11" s="27">
        <v>11</v>
      </c>
      <c r="G11" s="28">
        <v>1150</v>
      </c>
      <c r="H11" s="28">
        <v>1950</v>
      </c>
      <c r="I11" s="51">
        <v>0.6</v>
      </c>
      <c r="J11" s="52">
        <f>C11*G11+E11*H11</f>
        <v>2997150</v>
      </c>
      <c r="K11" s="53">
        <v>1799710</v>
      </c>
      <c r="L11" s="53">
        <f t="shared" si="0"/>
        <v>1197440</v>
      </c>
      <c r="M11" s="53">
        <f>F11*H11</f>
        <v>21450</v>
      </c>
      <c r="N11" s="53">
        <v>10000</v>
      </c>
      <c r="O11" s="53">
        <f>M11-N11</f>
        <v>11450</v>
      </c>
      <c r="P11" s="55">
        <v>-58890</v>
      </c>
      <c r="Q11" s="54">
        <v>-46410</v>
      </c>
      <c r="R11" s="55">
        <f t="shared" si="1"/>
        <v>2870400</v>
      </c>
      <c r="S11" s="55">
        <v>679000</v>
      </c>
      <c r="T11" s="55">
        <v>1051820</v>
      </c>
      <c r="U11" s="55">
        <f t="shared" si="2"/>
        <v>1139580</v>
      </c>
      <c r="V11" s="68"/>
    </row>
    <row r="12" ht="30" customHeight="1" spans="1:22">
      <c r="A12" s="70" t="s">
        <v>29</v>
      </c>
      <c r="B12" s="27">
        <v>2365</v>
      </c>
      <c r="C12" s="27"/>
      <c r="D12" s="27"/>
      <c r="E12" s="27">
        <v>2365</v>
      </c>
      <c r="F12" s="27"/>
      <c r="G12" s="28">
        <v>1150</v>
      </c>
      <c r="H12" s="28">
        <v>1950</v>
      </c>
      <c r="I12" s="51">
        <v>0.6</v>
      </c>
      <c r="J12" s="52">
        <f>C12*G12+E12*H12</f>
        <v>4611750</v>
      </c>
      <c r="K12" s="53">
        <f>J12*I12</f>
        <v>2767050</v>
      </c>
      <c r="L12" s="53">
        <f t="shared" si="0"/>
        <v>1844700</v>
      </c>
      <c r="M12" s="53"/>
      <c r="N12" s="53"/>
      <c r="O12" s="53"/>
      <c r="P12" s="55">
        <v>-8190</v>
      </c>
      <c r="Q12" s="54">
        <v>-5460</v>
      </c>
      <c r="R12" s="55">
        <f t="shared" si="1"/>
        <v>4598100</v>
      </c>
      <c r="S12" s="55">
        <v>1083000</v>
      </c>
      <c r="T12" s="55">
        <v>1675860</v>
      </c>
      <c r="U12" s="55">
        <f t="shared" si="2"/>
        <v>1839240</v>
      </c>
      <c r="V12" s="68"/>
    </row>
    <row r="13" ht="30" customHeight="1" spans="1:22">
      <c r="A13" s="70" t="s">
        <v>30</v>
      </c>
      <c r="B13" s="27">
        <v>2362</v>
      </c>
      <c r="C13" s="27"/>
      <c r="D13" s="27"/>
      <c r="E13" s="27">
        <v>2362</v>
      </c>
      <c r="F13" s="27"/>
      <c r="G13" s="28">
        <v>1150</v>
      </c>
      <c r="H13" s="28">
        <v>1950</v>
      </c>
      <c r="I13" s="51">
        <v>0.6</v>
      </c>
      <c r="J13" s="52">
        <f t="shared" ref="J13:J19" si="3">C13*G13+E13*H13</f>
        <v>4605900</v>
      </c>
      <c r="K13" s="53">
        <f>J13*I13</f>
        <v>2763540</v>
      </c>
      <c r="L13" s="53">
        <f t="shared" si="0"/>
        <v>1842360</v>
      </c>
      <c r="M13" s="53"/>
      <c r="N13" s="53"/>
      <c r="O13" s="53"/>
      <c r="P13" s="55">
        <v>-319410</v>
      </c>
      <c r="Q13" s="54">
        <v>-212940</v>
      </c>
      <c r="R13" s="55">
        <f t="shared" si="1"/>
        <v>4073550</v>
      </c>
      <c r="S13" s="55">
        <v>959000</v>
      </c>
      <c r="T13" s="55">
        <v>1485130</v>
      </c>
      <c r="U13" s="55">
        <f t="shared" si="2"/>
        <v>1629420</v>
      </c>
      <c r="V13" s="68"/>
    </row>
    <row r="14" ht="30" customHeight="1" spans="1:22">
      <c r="A14" s="70" t="s">
        <v>31</v>
      </c>
      <c r="B14" s="27">
        <v>4007</v>
      </c>
      <c r="C14" s="27"/>
      <c r="D14" s="27"/>
      <c r="E14" s="27">
        <v>4007</v>
      </c>
      <c r="F14" s="27"/>
      <c r="G14" s="28">
        <v>1150</v>
      </c>
      <c r="H14" s="28">
        <v>1950</v>
      </c>
      <c r="I14" s="51">
        <v>0.6</v>
      </c>
      <c r="J14" s="52">
        <f t="shared" si="3"/>
        <v>7813650</v>
      </c>
      <c r="K14" s="52">
        <f>J14*I14</f>
        <v>4688190</v>
      </c>
      <c r="L14" s="52">
        <f t="shared" si="0"/>
        <v>3125460</v>
      </c>
      <c r="M14" s="52"/>
      <c r="N14" s="52"/>
      <c r="O14" s="52"/>
      <c r="P14" s="56"/>
      <c r="Q14" s="69"/>
      <c r="R14" s="55">
        <f t="shared" si="1"/>
        <v>7813650</v>
      </c>
      <c r="S14" s="55">
        <v>1840000</v>
      </c>
      <c r="T14" s="55">
        <v>2848190</v>
      </c>
      <c r="U14" s="55">
        <f t="shared" si="2"/>
        <v>3125460</v>
      </c>
      <c r="V14" s="68"/>
    </row>
    <row r="15" ht="30" customHeight="1" spans="1:22">
      <c r="A15" s="29" t="s">
        <v>32</v>
      </c>
      <c r="B15" s="27">
        <v>2269</v>
      </c>
      <c r="C15" s="27">
        <v>2269</v>
      </c>
      <c r="D15" s="27"/>
      <c r="E15" s="27"/>
      <c r="F15" s="27"/>
      <c r="G15" s="28">
        <v>1150</v>
      </c>
      <c r="H15" s="28">
        <v>1950</v>
      </c>
      <c r="I15" s="51">
        <v>0.6</v>
      </c>
      <c r="J15" s="52">
        <f t="shared" si="3"/>
        <v>2609350</v>
      </c>
      <c r="K15" s="52">
        <f>J15*I15</f>
        <v>1565610</v>
      </c>
      <c r="L15" s="52">
        <f t="shared" si="0"/>
        <v>1043740</v>
      </c>
      <c r="M15" s="52"/>
      <c r="N15" s="52"/>
      <c r="O15" s="52"/>
      <c r="P15" s="56"/>
      <c r="Q15" s="69"/>
      <c r="R15" s="55">
        <f t="shared" si="1"/>
        <v>2609350</v>
      </c>
      <c r="S15" s="55">
        <v>614000</v>
      </c>
      <c r="T15" s="55">
        <v>951610</v>
      </c>
      <c r="U15" s="55">
        <f t="shared" si="2"/>
        <v>1043740</v>
      </c>
      <c r="V15" s="68"/>
    </row>
  </sheetData>
  <mergeCells count="28">
    <mergeCell ref="A2:V2"/>
    <mergeCell ref="B3:L3"/>
    <mergeCell ref="B4:F4"/>
    <mergeCell ref="G4:H4"/>
    <mergeCell ref="J4:L4"/>
    <mergeCell ref="C5:D5"/>
    <mergeCell ref="E5:F5"/>
    <mergeCell ref="A3:A6"/>
    <mergeCell ref="B5:B6"/>
    <mergeCell ref="G5:G6"/>
    <mergeCell ref="H5:H6"/>
    <mergeCell ref="I4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3:V6"/>
    <mergeCell ref="M3:O4"/>
    <mergeCell ref="P3:Q4"/>
    <mergeCell ref="R3:U4"/>
  </mergeCells>
  <pageMargins left="0.313888888888889" right="0.248611111111111" top="0.802777777777778" bottom="0.60625" header="0.310416666666667" footer="0.310416666666667"/>
  <pageSetup paperSize="9" scale="60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附表1-义务教育公用经费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2020-11-10T01:42:00Z</dcterms:created>
  <dcterms:modified xsi:type="dcterms:W3CDTF">2022-01-18T01:38:25Z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