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952" firstSheet="7" activeTab="12"/>
  </bookViews>
  <sheets>
    <sheet name="目录 " sheetId="100" r:id="rId1"/>
    <sheet name="2019年收入执行情况表" sheetId="113" r:id="rId2"/>
    <sheet name="2019年支出执行情况表" sheetId="114" r:id="rId3"/>
    <sheet name="2020年收入预算表" sheetId="10" r:id="rId4"/>
    <sheet name="2020年支出预算表" sheetId="13" r:id="rId5"/>
    <sheet name="一般公共预算支出（按功能科目）" sheetId="137" r:id="rId6"/>
    <sheet name="一般公共预算支出（按政府经济分类）" sheetId="138" r:id="rId7"/>
    <sheet name="2020年上级补助收入预算表" sheetId="117" r:id="rId8"/>
    <sheet name="一般债务余额表" sheetId="81" r:id="rId9"/>
    <sheet name="2019年基金收入执行情况" sheetId="94" r:id="rId10"/>
    <sheet name="2019年基金支出执行情况" sheetId="102" r:id="rId11"/>
    <sheet name="2020年基金收入预算表" sheetId="123" r:id="rId12"/>
    <sheet name="2020年基金支出预算表" sheetId="124" r:id="rId13"/>
    <sheet name="2020年基金上级补助收入" sheetId="139" r:id="rId14"/>
    <sheet name="专项债券余额表" sheetId="99" r:id="rId15"/>
    <sheet name="2019年国有资本经营收入" sheetId="118" r:id="rId16"/>
    <sheet name="2019年国有资本经营支出" sheetId="119" r:id="rId17"/>
    <sheet name="2020年国有资本经营收入" sheetId="89" r:id="rId18"/>
    <sheet name="2020年国有资本经营支出" sheetId="95" r:id="rId19"/>
    <sheet name="2019年社保基金收入" sheetId="133" r:id="rId20"/>
    <sheet name="2019年社保基金支出" sheetId="134" r:id="rId21"/>
    <sheet name="2020年社会基金收入预算表" sheetId="135" r:id="rId22"/>
    <sheet name="2020年社会基金支出预算表" sheetId="136" r:id="rId23"/>
    <sheet name="重点支出预算表" sheetId="132" r:id="rId24"/>
    <sheet name="新增债券分配表" sheetId="142" r:id="rId25"/>
    <sheet name="三公经费预算表" sheetId="131" r:id="rId26"/>
    <sheet name="保工资保运转" sheetId="144" r:id="rId27"/>
    <sheet name="保基本民生" sheetId="145" r:id="rId28"/>
    <sheet name="人代会批准前支出情况" sheetId="143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xlnm._FilterDatabase" localSheetId="23" hidden="1">重点支出预算表!$A$4:$D$73</definedName>
    <definedName name="_xlnm.Print_Titles" localSheetId="3">'2020年收入预算表'!$1:$4</definedName>
    <definedName name="_xlnm.Print_Titles" localSheetId="9">'2019年基金收入执行情况'!$1:$4</definedName>
    <definedName name="_xlnm.Print_Titles" localSheetId="10">'2019年基金支出执行情况'!$1:$4</definedName>
    <definedName name="_xlnm.Print_Titles" localSheetId="4">'2020年支出预算表'!$1:$4</definedName>
    <definedName name="_xlnm.Print_Titles" localSheetId="1">'2019年收入执行情况表'!$1:$4</definedName>
    <definedName name="_xlnm.Print_Titles" localSheetId="2">'2019年支出执行情况表'!$1:$5</definedName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gxxe2003">'[2]P1012001'!$A$6:$E$117</definedName>
    <definedName name="gxxe20032">'[2]P1012001'!$A$6:$E$117</definedName>
    <definedName name="hhhh">#REF!</definedName>
    <definedName name="HWSheet">1</definedName>
    <definedName name="kkkk">#REF!</definedName>
    <definedName name="Module.Prix_SMC">Module.Prix_SMC</definedName>
    <definedName name="_xlnm.Print_Area" hidden="1">#N/A</definedName>
    <definedName name="Print_Area_MI">#REF!</definedName>
    <definedName name="_xlnm.Print_Titles" localSheetId="7">'2020年上级补助收入预算表'!$1:$4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多数">[7]Sheet2!$A$15</definedName>
    <definedName name="大幅度">#REF!</definedName>
    <definedName name="地区名称">[8]封面!#REF!</definedName>
    <definedName name="第二产业分县2003年">[9]GDP!$G$4:$G$184</definedName>
    <definedName name="第二产业合计2003年">[9]GDP!$G$4</definedName>
    <definedName name="第三产业分县2003年">[9]GDP!$H$4:$H$184</definedName>
    <definedName name="第三产业合计2003年">[9]GDP!$H$4</definedName>
    <definedName name="耕地占用税分县2003年">[10]一般预算收入!$U$4:$U$184</definedName>
    <definedName name="耕地占用税合计2003年">[10]一般预算收入!$U$4</definedName>
    <definedName name="工商税收2004年">[11]工商税收!$S$4:$S$184</definedName>
    <definedName name="工商税收合计2004年">[11]工商税收!$S$4</definedName>
    <definedName name="公检法司部门编制数">[12]公检法司编制!$E$4:$E$184</definedName>
    <definedName name="公用标准支出">[13]合计!$E$4:$E$184</definedName>
    <definedName name="行政管理部门编制数">[12]行政编制!$E$4:$E$184</definedName>
    <definedName name="汇率">#REF!</definedName>
    <definedName name="科目编码">[14]编码!$A$2:$A$145</definedName>
    <definedName name="农业人口2003年">[15]农业人口!$E$4:$E$184</definedName>
    <definedName name="农业税分县2003年">[10]一般预算收入!$S$4:$S$184</definedName>
    <definedName name="农业税合计2003年">[10]一般预算收入!$S$4</definedName>
    <definedName name="农业特产税分县2003年">[10]一般预算收入!$T$4:$T$184</definedName>
    <definedName name="农业特产税合计2003年">[10]一般预算收入!$T$4</definedName>
    <definedName name="农业用地面积">[16]农业用地!$E$4:$E$184</definedName>
    <definedName name="契税分县2003年">[10]一般预算收入!$V$4:$V$184</definedName>
    <definedName name="契税合计2003年">[10]一般预算收入!$V$4</definedName>
    <definedName name="全额差额比例">'[17]C01-1'!#REF!</definedName>
    <definedName name="人员标准支出">[18]人员支出!$E$4:$E$184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[19]事业发展!$E$4:$E$184</definedName>
    <definedName name="是">#REF!</definedName>
    <definedName name="位次d">[20]四月份月报!#REF!</definedName>
    <definedName name="乡镇个数">[21]行政区划!$D$6:$D$184</definedName>
    <definedName name="性别">[22]基础编码!$H$2:$H$3</definedName>
    <definedName name="学历">[22]基础编码!$S$2:$S$9</definedName>
    <definedName name="一般预算收入2002年">'[23]2002年一般预算收入'!$AC$4:$AC$184</definedName>
    <definedName name="一般预算收入2003年">[10]一般预算收入!$AD$4:$AD$184</definedName>
    <definedName name="一般预算收入合计2003年">[10]一般预算收入!$AC$4</definedName>
    <definedName name="支出">'[24]P1012001'!$A$6:$E$117</definedName>
    <definedName name="中国">#REF!</definedName>
    <definedName name="中小学生人数2003年">[25]中小学生!$E$4:$E$184</definedName>
    <definedName name="总人口2003年">[26]总人口!$E$4:$E$184</definedName>
    <definedName name="전">#REF!</definedName>
    <definedName name="주택사업본부">#REF!</definedName>
    <definedName name="철구사업본부">#REF!</definedName>
    <definedName name="XLRPARAMS_w_pay_mon" hidden="1">[27]XLR_NoRangeSheet!$B$6</definedName>
    <definedName name="新增查询">#REF!</definedName>
    <definedName name="Module.Prix_SMC" localSheetId="15">Module.Prix_SMC</definedName>
    <definedName name="Module.Prix_SMC" localSheetId="16">Module.Prix_SMC</definedName>
    <definedName name="_xlnm.Print_Titles" localSheetId="11">'2020年基金收入预算表'!$1:$4</definedName>
    <definedName name="Module.Prix_SMC" localSheetId="11">Module.Prix_SMC</definedName>
    <definedName name="_xlnm.Print_Titles" localSheetId="12">'2020年基金支出预算表'!$1:$4</definedName>
    <definedName name="Module.Prix_SMC" localSheetId="12">Module.Prix_SMC</definedName>
    <definedName name="_xlnm.Print_Titles" hidden="1">#N/A</definedName>
    <definedName name="_21114" localSheetId="25">#REF!</definedName>
    <definedName name="_Fill" localSheetId="25" hidden="1">[1]eqpmad2!#REF!</definedName>
    <definedName name="_xlnm._FilterDatabase" localSheetId="25" hidden="1">#REF!</definedName>
    <definedName name="A" localSheetId="25">#REF!</definedName>
    <definedName name="aa" localSheetId="25">#REF!</definedName>
    <definedName name="data" localSheetId="25">#REF!</definedName>
    <definedName name="Database" localSheetId="25" hidden="1">#REF!</definedName>
    <definedName name="database2" localSheetId="25">#REF!</definedName>
    <definedName name="database3" localSheetId="25">#REF!</definedName>
    <definedName name="dss" localSheetId="25" hidden="1">#REF!</definedName>
    <definedName name="E206." localSheetId="25">#REF!</definedName>
    <definedName name="eee" localSheetId="25">#REF!</definedName>
    <definedName name="fff" localSheetId="25">#REF!</definedName>
    <definedName name="hhhh" localSheetId="25">#REF!</definedName>
    <definedName name="kkkk" localSheetId="25">#REF!</definedName>
    <definedName name="Module.Prix_SMC" localSheetId="25">Module.Prix_SMC</definedName>
    <definedName name="Print_Area_MI" localSheetId="25">#REF!</definedName>
    <definedName name="rrrr" localSheetId="25">#REF!</definedName>
    <definedName name="s" localSheetId="25">#REF!</definedName>
    <definedName name="sfeggsafasfas" localSheetId="25">#REF!</definedName>
    <definedName name="ss" localSheetId="25">#REF!</definedName>
    <definedName name="ttt" localSheetId="25">#REF!</definedName>
    <definedName name="tttt" localSheetId="25">#REF!</definedName>
    <definedName name="www" localSheetId="25">#REF!</definedName>
    <definedName name="yyyy" localSheetId="25">#REF!</definedName>
    <definedName name="拨款汇总_合计" localSheetId="25">SUM([28]汇总!#REF!)</definedName>
    <definedName name="财力" localSheetId="25">#REF!</definedName>
    <definedName name="大多数" localSheetId="25">[7]Sheet2!$A$15</definedName>
    <definedName name="大幅度" localSheetId="25">#REF!</definedName>
    <definedName name="地区名称" localSheetId="25">[8]封面!#REF!</definedName>
    <definedName name="汇率" localSheetId="25">#REF!</definedName>
    <definedName name="全额差额比例" localSheetId="25">'[17]C01-1'!#REF!</definedName>
    <definedName name="生产列1" localSheetId="25">#REF!</definedName>
    <definedName name="生产列11" localSheetId="25">#REF!</definedName>
    <definedName name="生产列15" localSheetId="25">#REF!</definedName>
    <definedName name="生产列16" localSheetId="25">#REF!</definedName>
    <definedName name="生产列17" localSheetId="25">#REF!</definedName>
    <definedName name="生产列19" localSheetId="25">#REF!</definedName>
    <definedName name="生产列2" localSheetId="25">#REF!</definedName>
    <definedName name="生产列20" localSheetId="25">#REF!</definedName>
    <definedName name="生产列3" localSheetId="25">#REF!</definedName>
    <definedName name="生产列4" localSheetId="25">#REF!</definedName>
    <definedName name="生产列5" localSheetId="25">#REF!</definedName>
    <definedName name="生产列6" localSheetId="25">#REF!</definedName>
    <definedName name="生产列7" localSheetId="25">#REF!</definedName>
    <definedName name="生产列8" localSheetId="25">#REF!</definedName>
    <definedName name="生产列9" localSheetId="25">#REF!</definedName>
    <definedName name="生产期" localSheetId="25">#REF!</definedName>
    <definedName name="生产期1" localSheetId="25">#REF!</definedName>
    <definedName name="生产期11" localSheetId="25">#REF!</definedName>
    <definedName name="生产期123" localSheetId="25">#REF!</definedName>
    <definedName name="生产期15" localSheetId="25">#REF!</definedName>
    <definedName name="生产期16" localSheetId="25">#REF!</definedName>
    <definedName name="生产期17" localSheetId="25">#REF!</definedName>
    <definedName name="生产期19" localSheetId="25">#REF!</definedName>
    <definedName name="生产期2" localSheetId="25">#REF!</definedName>
    <definedName name="生产期20" localSheetId="25">#REF!</definedName>
    <definedName name="生产期3" localSheetId="25">#REF!</definedName>
    <definedName name="生产期4" localSheetId="25">#REF!</definedName>
    <definedName name="生产期5" localSheetId="25">#REF!</definedName>
    <definedName name="生产期6" localSheetId="25">#REF!</definedName>
    <definedName name="生产期7" localSheetId="25">#REF!</definedName>
    <definedName name="生产期8" localSheetId="25">#REF!</definedName>
    <definedName name="生产期9" localSheetId="25">#REF!</definedName>
    <definedName name="是" localSheetId="25">#REF!</definedName>
    <definedName name="位次d" localSheetId="25">[20]四月份月报!#REF!</definedName>
    <definedName name="中国" localSheetId="25">#REF!</definedName>
    <definedName name="전" localSheetId="25">#REF!</definedName>
    <definedName name="주택사업본부" localSheetId="25">#REF!</definedName>
    <definedName name="철구사업본부" localSheetId="25">#REF!</definedName>
    <definedName name="新增查询" localSheetId="25">#REF!</definedName>
    <definedName name="_21114" localSheetId="23">#REF!</definedName>
    <definedName name="A" localSheetId="23">#REF!</definedName>
    <definedName name="aa" localSheetId="23">#REF!</definedName>
    <definedName name="data" localSheetId="23">#REF!</definedName>
    <definedName name="Database" localSheetId="23" hidden="1">#REF!</definedName>
    <definedName name="database2" localSheetId="23">#REF!</definedName>
    <definedName name="database3" localSheetId="23">#REF!</definedName>
    <definedName name="dss" localSheetId="23" hidden="1">#REF!</definedName>
    <definedName name="E206." localSheetId="23">#REF!</definedName>
    <definedName name="eee" localSheetId="23">#REF!</definedName>
    <definedName name="fff" localSheetId="23">#REF!</definedName>
    <definedName name="hhhh" localSheetId="23">#REF!</definedName>
    <definedName name="kkkk" localSheetId="23">#REF!</definedName>
    <definedName name="Print_Area_MI" localSheetId="23">#REF!</definedName>
    <definedName name="rrrr" localSheetId="23">#REF!</definedName>
    <definedName name="s" localSheetId="23">#REF!</definedName>
    <definedName name="sfeggsafasfas" localSheetId="23">#REF!</definedName>
    <definedName name="ss" localSheetId="23">#REF!</definedName>
    <definedName name="ttt" localSheetId="23">#REF!</definedName>
    <definedName name="tttt" localSheetId="23">#REF!</definedName>
    <definedName name="www" localSheetId="23">#REF!</definedName>
    <definedName name="yyyy" localSheetId="23">#REF!</definedName>
    <definedName name="财力" localSheetId="23">#REF!</definedName>
    <definedName name="大幅度" localSheetId="23">#REF!</definedName>
    <definedName name="汇率" localSheetId="23">#REF!</definedName>
    <definedName name="生产列1" localSheetId="23">#REF!</definedName>
    <definedName name="生产列11" localSheetId="23">#REF!</definedName>
    <definedName name="生产列15" localSheetId="23">#REF!</definedName>
    <definedName name="生产列16" localSheetId="23">#REF!</definedName>
    <definedName name="生产列17" localSheetId="23">#REF!</definedName>
    <definedName name="生产列19" localSheetId="23">#REF!</definedName>
    <definedName name="生产列2" localSheetId="23">#REF!</definedName>
    <definedName name="生产列20" localSheetId="23">#REF!</definedName>
    <definedName name="生产列3" localSheetId="23">#REF!</definedName>
    <definedName name="生产列4" localSheetId="23">#REF!</definedName>
    <definedName name="生产列5" localSheetId="23">#REF!</definedName>
    <definedName name="生产列6" localSheetId="23">#REF!</definedName>
    <definedName name="生产列7" localSheetId="23">#REF!</definedName>
    <definedName name="生产列8" localSheetId="23">#REF!</definedName>
    <definedName name="生产列9" localSheetId="23">#REF!</definedName>
    <definedName name="生产期" localSheetId="23">#REF!</definedName>
    <definedName name="生产期1" localSheetId="23">#REF!</definedName>
    <definedName name="生产期11" localSheetId="23">#REF!</definedName>
    <definedName name="生产期123" localSheetId="23">#REF!</definedName>
    <definedName name="生产期15" localSheetId="23">#REF!</definedName>
    <definedName name="生产期16" localSheetId="23">#REF!</definedName>
    <definedName name="生产期17" localSheetId="23">#REF!</definedName>
    <definedName name="生产期19" localSheetId="23">#REF!</definedName>
    <definedName name="生产期2" localSheetId="23">#REF!</definedName>
    <definedName name="生产期20" localSheetId="23">#REF!</definedName>
    <definedName name="生产期3" localSheetId="23">#REF!</definedName>
    <definedName name="生产期4" localSheetId="23">#REF!</definedName>
    <definedName name="生产期5" localSheetId="23">#REF!</definedName>
    <definedName name="生产期6" localSheetId="23">#REF!</definedName>
    <definedName name="生产期7" localSheetId="23">#REF!</definedName>
    <definedName name="生产期8" localSheetId="23">#REF!</definedName>
    <definedName name="生产期9" localSheetId="23">#REF!</definedName>
    <definedName name="是" localSheetId="23">#REF!</definedName>
    <definedName name="中国" localSheetId="23">#REF!</definedName>
    <definedName name="전" localSheetId="23">#REF!</definedName>
    <definedName name="주택사업본부" localSheetId="23">#REF!</definedName>
    <definedName name="철구사업본부" localSheetId="23">#REF!</definedName>
    <definedName name="新增查询" localSheetId="23">#REF!</definedName>
    <definedName name="Module.Prix_SMC" localSheetId="23">Module.Prix_SMC</definedName>
    <definedName name="_xlnm.Print_Titles" localSheetId="23">重点支出预算表!$1:$4</definedName>
    <definedName name="拨款汇总_合计" localSheetId="23">SUM([4]汇总!#REF!)</definedName>
    <definedName name="_21114" localSheetId="19">#REF!</definedName>
    <definedName name="_Fill" localSheetId="19" hidden="1">[1]eqpmad2!#REF!</definedName>
    <definedName name="_xlnm._FilterDatabase" localSheetId="19" hidden="1">#REF!</definedName>
    <definedName name="A" localSheetId="19">#REF!</definedName>
    <definedName name="aa" localSheetId="19">#REF!</definedName>
    <definedName name="data" localSheetId="19">#REF!</definedName>
    <definedName name="Database" localSheetId="19" hidden="1">#REF!</definedName>
    <definedName name="database2" localSheetId="19">#REF!</definedName>
    <definedName name="database3" localSheetId="19">#REF!</definedName>
    <definedName name="dss" localSheetId="19" hidden="1">#REF!</definedName>
    <definedName name="E206." localSheetId="19">#REF!</definedName>
    <definedName name="eee" localSheetId="19">#REF!</definedName>
    <definedName name="fff" localSheetId="19">#REF!</definedName>
    <definedName name="hhhh" localSheetId="19">#REF!</definedName>
    <definedName name="kkkk" localSheetId="19">#REF!</definedName>
    <definedName name="Module.Prix_SMC" localSheetId="19">Module.Prix_SMC</definedName>
    <definedName name="Print_Area_MI" localSheetId="19">#REF!</definedName>
    <definedName name="rrrr" localSheetId="19">#REF!</definedName>
    <definedName name="s" localSheetId="19">#REF!</definedName>
    <definedName name="sfeggsafasfas" localSheetId="19">#REF!</definedName>
    <definedName name="ss" localSheetId="19">#REF!</definedName>
    <definedName name="ttt" localSheetId="19">#REF!</definedName>
    <definedName name="tttt" localSheetId="19">#REF!</definedName>
    <definedName name="www" localSheetId="19">#REF!</definedName>
    <definedName name="yyyy" localSheetId="19">#REF!</definedName>
    <definedName name="拨款汇总_合计" localSheetId="19">SUM([29]汇总!#REF!)</definedName>
    <definedName name="财力" localSheetId="19">#REF!</definedName>
    <definedName name="大多数" localSheetId="19">[30]Sheet2!$A$15</definedName>
    <definedName name="大幅度" localSheetId="19">#REF!</definedName>
    <definedName name="地区名称" localSheetId="19">[31]封面!#REF!</definedName>
    <definedName name="汇率" localSheetId="19">#REF!</definedName>
    <definedName name="전" localSheetId="19">#REF!</definedName>
    <definedName name="주택사업본부" localSheetId="19">#REF!</definedName>
    <definedName name="科目编码" localSheetId="19">[32]编码!$A$2:$A$145</definedName>
    <definedName name="철구사업본부" localSheetId="19">#REF!</definedName>
    <definedName name="全额差额比例" localSheetId="19">'[17]C01-1'!#REF!</definedName>
    <definedName name="生产列1" localSheetId="19">#REF!</definedName>
    <definedName name="生产列11" localSheetId="19">#REF!</definedName>
    <definedName name="生产列15" localSheetId="19">#REF!</definedName>
    <definedName name="生产列16" localSheetId="19">#REF!</definedName>
    <definedName name="生产列17" localSheetId="19">#REF!</definedName>
    <definedName name="生产列19" localSheetId="19">#REF!</definedName>
    <definedName name="生产列2" localSheetId="19">#REF!</definedName>
    <definedName name="生产列20" localSheetId="19">#REF!</definedName>
    <definedName name="生产列3" localSheetId="19">#REF!</definedName>
    <definedName name="生产列4" localSheetId="19">#REF!</definedName>
    <definedName name="生产列5" localSheetId="19">#REF!</definedName>
    <definedName name="生产列6" localSheetId="19">#REF!</definedName>
    <definedName name="生产列7" localSheetId="19">#REF!</definedName>
    <definedName name="生产列8" localSheetId="19">#REF!</definedName>
    <definedName name="生产列9" localSheetId="19">#REF!</definedName>
    <definedName name="生产期" localSheetId="19">#REF!</definedName>
    <definedName name="生产期1" localSheetId="19">#REF!</definedName>
    <definedName name="生产期11" localSheetId="19">#REF!</definedName>
    <definedName name="生产期123" localSheetId="19">#REF!</definedName>
    <definedName name="生产期15" localSheetId="19">#REF!</definedName>
    <definedName name="生产期16" localSheetId="19">#REF!</definedName>
    <definedName name="生产期17" localSheetId="19">#REF!</definedName>
    <definedName name="生产期19" localSheetId="19">#REF!</definedName>
    <definedName name="生产期2" localSheetId="19">#REF!</definedName>
    <definedName name="生产期20" localSheetId="19">#REF!</definedName>
    <definedName name="生产期3" localSheetId="19">#REF!</definedName>
    <definedName name="生产期4" localSheetId="19">#REF!</definedName>
    <definedName name="生产期5" localSheetId="19">#REF!</definedName>
    <definedName name="生产期6" localSheetId="19">#REF!</definedName>
    <definedName name="生产期7" localSheetId="19">#REF!</definedName>
    <definedName name="生产期8" localSheetId="19">#REF!</definedName>
    <definedName name="生产期9" localSheetId="19">#REF!</definedName>
    <definedName name="是" localSheetId="19">#REF!</definedName>
    <definedName name="位次d" localSheetId="19">[20]四月份月报!#REF!</definedName>
    <definedName name="性别" localSheetId="19">[33]基础编码!$H$2:$H$3</definedName>
    <definedName name="学历" localSheetId="19">[33]基础编码!$S$2:$S$9</definedName>
    <definedName name="中国" localSheetId="19">#REF!</definedName>
    <definedName name="_21114" localSheetId="20">#REF!</definedName>
    <definedName name="_Fill" localSheetId="20" hidden="1">[1]eqpmad2!#REF!</definedName>
    <definedName name="_xlnm._FilterDatabase" localSheetId="20" hidden="1">#REF!</definedName>
    <definedName name="A" localSheetId="20">#REF!</definedName>
    <definedName name="aa" localSheetId="20">#REF!</definedName>
    <definedName name="data" localSheetId="20">#REF!</definedName>
    <definedName name="Database" localSheetId="20" hidden="1">#REF!</definedName>
    <definedName name="database2" localSheetId="20">#REF!</definedName>
    <definedName name="database3" localSheetId="20">#REF!</definedName>
    <definedName name="dss" localSheetId="20" hidden="1">#REF!</definedName>
    <definedName name="E206." localSheetId="20">#REF!</definedName>
    <definedName name="eee" localSheetId="20">#REF!</definedName>
    <definedName name="fff" localSheetId="20">#REF!</definedName>
    <definedName name="hhhh" localSheetId="20">#REF!</definedName>
    <definedName name="kkkk" localSheetId="20">#REF!</definedName>
    <definedName name="Module.Prix_SMC" localSheetId="20">Module.Prix_SMC</definedName>
    <definedName name="Print_Area_MI" localSheetId="20">#REF!</definedName>
    <definedName name="rrrr" localSheetId="20">#REF!</definedName>
    <definedName name="s" localSheetId="20">#REF!</definedName>
    <definedName name="sfeggsafasfas" localSheetId="20">#REF!</definedName>
    <definedName name="ss" localSheetId="20">#REF!</definedName>
    <definedName name="ttt" localSheetId="20">#REF!</definedName>
    <definedName name="tttt" localSheetId="20">#REF!</definedName>
    <definedName name="www" localSheetId="20">#REF!</definedName>
    <definedName name="yyyy" localSheetId="20">#REF!</definedName>
    <definedName name="拨款汇总_合计" localSheetId="20">SUM([29]汇总!#REF!)</definedName>
    <definedName name="财力" localSheetId="20">#REF!</definedName>
    <definedName name="大多数" localSheetId="20">[30]Sheet2!$A$15</definedName>
    <definedName name="大幅度" localSheetId="20">#REF!</definedName>
    <definedName name="地区名称" localSheetId="20">[31]封面!#REF!</definedName>
    <definedName name="汇率" localSheetId="20">#REF!</definedName>
    <definedName name="전" localSheetId="20">#REF!</definedName>
    <definedName name="주택사업본부" localSheetId="20">#REF!</definedName>
    <definedName name="科目编码" localSheetId="20">[32]编码!$A$2:$A$145</definedName>
    <definedName name="철구사업본부" localSheetId="20">#REF!</definedName>
    <definedName name="全额差额比例" localSheetId="20">'[17]C01-1'!#REF!</definedName>
    <definedName name="生产列1" localSheetId="20">#REF!</definedName>
    <definedName name="生产列11" localSheetId="20">#REF!</definedName>
    <definedName name="生产列15" localSheetId="20">#REF!</definedName>
    <definedName name="生产列16" localSheetId="20">#REF!</definedName>
    <definedName name="生产列17" localSheetId="20">#REF!</definedName>
    <definedName name="生产列19" localSheetId="20">#REF!</definedName>
    <definedName name="生产列2" localSheetId="20">#REF!</definedName>
    <definedName name="生产列20" localSheetId="20">#REF!</definedName>
    <definedName name="生产列3" localSheetId="20">#REF!</definedName>
    <definedName name="生产列4" localSheetId="20">#REF!</definedName>
    <definedName name="生产列5" localSheetId="20">#REF!</definedName>
    <definedName name="生产列6" localSheetId="20">#REF!</definedName>
    <definedName name="生产列7" localSheetId="20">#REF!</definedName>
    <definedName name="生产列8" localSheetId="20">#REF!</definedName>
    <definedName name="生产列9" localSheetId="20">#REF!</definedName>
    <definedName name="生产期" localSheetId="20">#REF!</definedName>
    <definedName name="生产期1" localSheetId="20">#REF!</definedName>
    <definedName name="生产期11" localSheetId="20">#REF!</definedName>
    <definedName name="生产期123" localSheetId="20">#REF!</definedName>
    <definedName name="生产期15" localSheetId="20">#REF!</definedName>
    <definedName name="生产期16" localSheetId="20">#REF!</definedName>
    <definedName name="生产期17" localSheetId="20">#REF!</definedName>
    <definedName name="生产期19" localSheetId="20">#REF!</definedName>
    <definedName name="生产期2" localSheetId="20">#REF!</definedName>
    <definedName name="生产期20" localSheetId="20">#REF!</definedName>
    <definedName name="生产期3" localSheetId="20">#REF!</definedName>
    <definedName name="生产期4" localSheetId="20">#REF!</definedName>
    <definedName name="生产期5" localSheetId="20">#REF!</definedName>
    <definedName name="生产期6" localSheetId="20">#REF!</definedName>
    <definedName name="生产期7" localSheetId="20">#REF!</definedName>
    <definedName name="生产期8" localSheetId="20">#REF!</definedName>
    <definedName name="生产期9" localSheetId="20">#REF!</definedName>
    <definedName name="是" localSheetId="20">#REF!</definedName>
    <definedName name="位次d" localSheetId="20">[20]四月份月报!#REF!</definedName>
    <definedName name="性别" localSheetId="20">[33]基础编码!$H$2:$H$3</definedName>
    <definedName name="学历" localSheetId="20">[33]基础编码!$S$2:$S$9</definedName>
    <definedName name="中国" localSheetId="20">#REF!</definedName>
    <definedName name="_21114" localSheetId="21">#REF!</definedName>
    <definedName name="_Fill" localSheetId="21" hidden="1">[1]eqpmad2!#REF!</definedName>
    <definedName name="_xlnm._FilterDatabase" localSheetId="21" hidden="1">#REF!</definedName>
    <definedName name="A" localSheetId="21">#REF!</definedName>
    <definedName name="aa" localSheetId="21">#REF!</definedName>
    <definedName name="data" localSheetId="21">#REF!</definedName>
    <definedName name="Database" localSheetId="21" hidden="1">#REF!</definedName>
    <definedName name="database2" localSheetId="21">#REF!</definedName>
    <definedName name="database3" localSheetId="21">#REF!</definedName>
    <definedName name="dss" localSheetId="21" hidden="1">#REF!</definedName>
    <definedName name="E206." localSheetId="21">#REF!</definedName>
    <definedName name="eee" localSheetId="21">#REF!</definedName>
    <definedName name="fff" localSheetId="21">#REF!</definedName>
    <definedName name="hhhh" localSheetId="21">#REF!</definedName>
    <definedName name="kkkk" localSheetId="21">#REF!</definedName>
    <definedName name="Module.Prix_SMC" localSheetId="21">Module.Prix_SMC</definedName>
    <definedName name="Print_Area_MI" localSheetId="21">#REF!</definedName>
    <definedName name="rrrr" localSheetId="21">#REF!</definedName>
    <definedName name="s" localSheetId="21">#REF!</definedName>
    <definedName name="sfeggsafasfas" localSheetId="21">#REF!</definedName>
    <definedName name="ss" localSheetId="21">#REF!</definedName>
    <definedName name="ttt" localSheetId="21">#REF!</definedName>
    <definedName name="tttt" localSheetId="21">#REF!</definedName>
    <definedName name="www" localSheetId="21">#REF!</definedName>
    <definedName name="yyyy" localSheetId="21">#REF!</definedName>
    <definedName name="拨款汇总_合计" localSheetId="21">SUM([29]汇总!#REF!)</definedName>
    <definedName name="财力" localSheetId="21">#REF!</definedName>
    <definedName name="大多数" localSheetId="21">[30]Sheet2!$A$15</definedName>
    <definedName name="大幅度" localSheetId="21">#REF!</definedName>
    <definedName name="地区名称" localSheetId="21">[31]封面!#REF!</definedName>
    <definedName name="汇率" localSheetId="21">#REF!</definedName>
    <definedName name="전" localSheetId="21">#REF!</definedName>
    <definedName name="주택사업본부" localSheetId="21">#REF!</definedName>
    <definedName name="科目编码" localSheetId="21">[32]编码!$A$2:$A$145</definedName>
    <definedName name="철구사업본부" localSheetId="21">#REF!</definedName>
    <definedName name="全额差额比例" localSheetId="21">'[17]C01-1'!#REF!</definedName>
    <definedName name="生产列1" localSheetId="21">#REF!</definedName>
    <definedName name="生产列11" localSheetId="21">#REF!</definedName>
    <definedName name="生产列15" localSheetId="21">#REF!</definedName>
    <definedName name="生产列16" localSheetId="21">#REF!</definedName>
    <definedName name="生产列17" localSheetId="21">#REF!</definedName>
    <definedName name="生产列19" localSheetId="21">#REF!</definedName>
    <definedName name="生产列2" localSheetId="21">#REF!</definedName>
    <definedName name="生产列20" localSheetId="21">#REF!</definedName>
    <definedName name="生产列3" localSheetId="21">#REF!</definedName>
    <definedName name="生产列4" localSheetId="21">#REF!</definedName>
    <definedName name="生产列5" localSheetId="21">#REF!</definedName>
    <definedName name="生产列6" localSheetId="21">#REF!</definedName>
    <definedName name="生产列7" localSheetId="21">#REF!</definedName>
    <definedName name="生产列8" localSheetId="21">#REF!</definedName>
    <definedName name="生产列9" localSheetId="21">#REF!</definedName>
    <definedName name="生产期" localSheetId="21">#REF!</definedName>
    <definedName name="生产期1" localSheetId="21">#REF!</definedName>
    <definedName name="生产期11" localSheetId="21">#REF!</definedName>
    <definedName name="生产期123" localSheetId="21">#REF!</definedName>
    <definedName name="生产期15" localSheetId="21">#REF!</definedName>
    <definedName name="生产期16" localSheetId="21">#REF!</definedName>
    <definedName name="生产期17" localSheetId="21">#REF!</definedName>
    <definedName name="生产期19" localSheetId="21">#REF!</definedName>
    <definedName name="生产期2" localSheetId="21">#REF!</definedName>
    <definedName name="生产期20" localSheetId="21">#REF!</definedName>
    <definedName name="生产期3" localSheetId="21">#REF!</definedName>
    <definedName name="生产期4" localSheetId="21">#REF!</definedName>
    <definedName name="生产期5" localSheetId="21">#REF!</definedName>
    <definedName name="生产期6" localSheetId="21">#REF!</definedName>
    <definedName name="生产期7" localSheetId="21">#REF!</definedName>
    <definedName name="生产期8" localSheetId="21">#REF!</definedName>
    <definedName name="生产期9" localSheetId="21">#REF!</definedName>
    <definedName name="是" localSheetId="21">#REF!</definedName>
    <definedName name="位次d" localSheetId="21">[20]四月份月报!#REF!</definedName>
    <definedName name="性别" localSheetId="21">[33]基础编码!$H$2:$H$3</definedName>
    <definedName name="学历" localSheetId="21">[33]基础编码!$S$2:$S$9</definedName>
    <definedName name="中国" localSheetId="21">#REF!</definedName>
    <definedName name="_21114" localSheetId="22">#REF!</definedName>
    <definedName name="_Fill" localSheetId="22" hidden="1">[1]eqpmad2!#REF!</definedName>
    <definedName name="_xlnm._FilterDatabase" localSheetId="22" hidden="1">#REF!</definedName>
    <definedName name="A" localSheetId="22">#REF!</definedName>
    <definedName name="aa" localSheetId="22">#REF!</definedName>
    <definedName name="data" localSheetId="22">#REF!</definedName>
    <definedName name="Database" localSheetId="22" hidden="1">#REF!</definedName>
    <definedName name="database2" localSheetId="22">#REF!</definedName>
    <definedName name="database3" localSheetId="22">#REF!</definedName>
    <definedName name="dss" localSheetId="22" hidden="1">#REF!</definedName>
    <definedName name="E206." localSheetId="22">#REF!</definedName>
    <definedName name="eee" localSheetId="22">#REF!</definedName>
    <definedName name="fff" localSheetId="22">#REF!</definedName>
    <definedName name="hhhh" localSheetId="22">#REF!</definedName>
    <definedName name="kkkk" localSheetId="22">#REF!</definedName>
    <definedName name="Module.Prix_SMC" localSheetId="22">Module.Prix_SMC</definedName>
    <definedName name="Print_Area_MI" localSheetId="22">#REF!</definedName>
    <definedName name="rrrr" localSheetId="22">#REF!</definedName>
    <definedName name="s" localSheetId="22">#REF!</definedName>
    <definedName name="sfeggsafasfas" localSheetId="22">#REF!</definedName>
    <definedName name="ss" localSheetId="22">#REF!</definedName>
    <definedName name="ttt" localSheetId="22">#REF!</definedName>
    <definedName name="tttt" localSheetId="22">#REF!</definedName>
    <definedName name="www" localSheetId="22">#REF!</definedName>
    <definedName name="yyyy" localSheetId="22">#REF!</definedName>
    <definedName name="拨款汇总_合计" localSheetId="22">SUM([29]汇总!#REF!)</definedName>
    <definedName name="财力" localSheetId="22">#REF!</definedName>
    <definedName name="大多数" localSheetId="22">[30]Sheet2!$A$15</definedName>
    <definedName name="大幅度" localSheetId="22">#REF!</definedName>
    <definedName name="地区名称" localSheetId="22">[31]封面!#REF!</definedName>
    <definedName name="汇率" localSheetId="22">#REF!</definedName>
    <definedName name="전" localSheetId="22">#REF!</definedName>
    <definedName name="주택사업본부" localSheetId="22">#REF!</definedName>
    <definedName name="科目编码" localSheetId="22">[32]编码!$A$2:$A$145</definedName>
    <definedName name="철구사업본부" localSheetId="22">#REF!</definedName>
    <definedName name="全额差额比例" localSheetId="22">'[17]C01-1'!#REF!</definedName>
    <definedName name="生产列1" localSheetId="22">#REF!</definedName>
    <definedName name="生产列11" localSheetId="22">#REF!</definedName>
    <definedName name="生产列15" localSheetId="22">#REF!</definedName>
    <definedName name="生产列16" localSheetId="22">#REF!</definedName>
    <definedName name="生产列17" localSheetId="22">#REF!</definedName>
    <definedName name="生产列19" localSheetId="22">#REF!</definedName>
    <definedName name="生产列2" localSheetId="22">#REF!</definedName>
    <definedName name="生产列20" localSheetId="22">#REF!</definedName>
    <definedName name="生产列3" localSheetId="22">#REF!</definedName>
    <definedName name="生产列4" localSheetId="22">#REF!</definedName>
    <definedName name="生产列5" localSheetId="22">#REF!</definedName>
    <definedName name="生产列6" localSheetId="22">#REF!</definedName>
    <definedName name="生产列7" localSheetId="22">#REF!</definedName>
    <definedName name="生产列8" localSheetId="22">#REF!</definedName>
    <definedName name="生产列9" localSheetId="22">#REF!</definedName>
    <definedName name="生产期" localSheetId="22">#REF!</definedName>
    <definedName name="生产期1" localSheetId="22">#REF!</definedName>
    <definedName name="生产期11" localSheetId="22">#REF!</definedName>
    <definedName name="生产期123" localSheetId="22">#REF!</definedName>
    <definedName name="生产期15" localSheetId="22">#REF!</definedName>
    <definedName name="生产期16" localSheetId="22">#REF!</definedName>
    <definedName name="生产期17" localSheetId="22">#REF!</definedName>
    <definedName name="生产期19" localSheetId="22">#REF!</definedName>
    <definedName name="生产期2" localSheetId="22">#REF!</definedName>
    <definedName name="生产期20" localSheetId="22">#REF!</definedName>
    <definedName name="生产期3" localSheetId="22">#REF!</definedName>
    <definedName name="生产期4" localSheetId="22">#REF!</definedName>
    <definedName name="生产期5" localSheetId="22">#REF!</definedName>
    <definedName name="生产期6" localSheetId="22">#REF!</definedName>
    <definedName name="生产期7" localSheetId="22">#REF!</definedName>
    <definedName name="生产期8" localSheetId="22">#REF!</definedName>
    <definedName name="生产期9" localSheetId="22">#REF!</definedName>
    <definedName name="是" localSheetId="22">#REF!</definedName>
    <definedName name="位次d" localSheetId="22">[20]四月份月报!#REF!</definedName>
    <definedName name="性别" localSheetId="22">[33]基础编码!$H$2:$H$3</definedName>
    <definedName name="学历" localSheetId="22">[33]基础编码!$S$2:$S$9</definedName>
    <definedName name="中国" localSheetId="22">#REF!</definedName>
    <definedName name="_xlnm.Print_Titles" localSheetId="19">'2019年社保基金收入'!$1:$5</definedName>
    <definedName name="_xlnm.Print_Titles" localSheetId="20">'2019年社保基金支出'!$1:$5</definedName>
    <definedName name="_xlnm.Print_Titles" localSheetId="22">'2020年社会基金支出预算表'!$1:$5</definedName>
    <definedName name="_xlnm.Print_Titles" localSheetId="21">'2020年社会基金收入预算表'!$1:$5</definedName>
    <definedName name="_21114" localSheetId="5">#REF!</definedName>
    <definedName name="_xlnm._FilterDatabase" localSheetId="5" hidden="1">#REF!</definedName>
    <definedName name="A" localSheetId="5">#REF!</definedName>
    <definedName name="aa" localSheetId="5">#REF!</definedName>
    <definedName name="data" localSheetId="5">#REF!</definedName>
    <definedName name="Database" localSheetId="5" hidden="1">#REF!</definedName>
    <definedName name="database2" localSheetId="5">#REF!</definedName>
    <definedName name="database3" localSheetId="5">#REF!</definedName>
    <definedName name="dss" localSheetId="5" hidden="1">#REF!</definedName>
    <definedName name="E206." localSheetId="5">#REF!</definedName>
    <definedName name="eee" localSheetId="5">#REF!</definedName>
    <definedName name="fff" localSheetId="5">#REF!</definedName>
    <definedName name="hhhh" localSheetId="5">#REF!</definedName>
    <definedName name="kkkk" localSheetId="5">#REF!</definedName>
    <definedName name="Module.Prix_SMC" localSheetId="5">Module.Prix_SMC</definedName>
    <definedName name="Print_Area_MI" localSheetId="5">#REF!</definedName>
    <definedName name="rrrr" localSheetId="5">#REF!</definedName>
    <definedName name="s" localSheetId="5">#REF!</definedName>
    <definedName name="sfeggsafasfas" localSheetId="5">#REF!</definedName>
    <definedName name="ss" localSheetId="5">#REF!</definedName>
    <definedName name="ttt" localSheetId="5">#REF!</definedName>
    <definedName name="tttt" localSheetId="5">#REF!</definedName>
    <definedName name="www" localSheetId="5">#REF!</definedName>
    <definedName name="yyyy" localSheetId="5">#REF!</definedName>
    <definedName name="财力" localSheetId="5">#REF!</definedName>
    <definedName name="大幅度" localSheetId="5">#REF!</definedName>
    <definedName name="汇率" localSheetId="5">#REF!</definedName>
    <definedName name="生产列1" localSheetId="5">#REF!</definedName>
    <definedName name="生产列11" localSheetId="5">#REF!</definedName>
    <definedName name="生产列15" localSheetId="5">#REF!</definedName>
    <definedName name="生产列16" localSheetId="5">#REF!</definedName>
    <definedName name="生产列17" localSheetId="5">#REF!</definedName>
    <definedName name="生产列19" localSheetId="5">#REF!</definedName>
    <definedName name="生产列2" localSheetId="5">#REF!</definedName>
    <definedName name="生产列20" localSheetId="5">#REF!</definedName>
    <definedName name="生产列3" localSheetId="5">#REF!</definedName>
    <definedName name="生产列4" localSheetId="5">#REF!</definedName>
    <definedName name="生产列5" localSheetId="5">#REF!</definedName>
    <definedName name="生产列6" localSheetId="5">#REF!</definedName>
    <definedName name="生产列7" localSheetId="5">#REF!</definedName>
    <definedName name="生产列8" localSheetId="5">#REF!</definedName>
    <definedName name="生产列9" localSheetId="5">#REF!</definedName>
    <definedName name="生产期" localSheetId="5">#REF!</definedName>
    <definedName name="生产期1" localSheetId="5">#REF!</definedName>
    <definedName name="生产期11" localSheetId="5">#REF!</definedName>
    <definedName name="生产期123" localSheetId="5">#REF!</definedName>
    <definedName name="生产期15" localSheetId="5">#REF!</definedName>
    <definedName name="生产期16" localSheetId="5">#REF!</definedName>
    <definedName name="生产期17" localSheetId="5">#REF!</definedName>
    <definedName name="生产期19" localSheetId="5">#REF!</definedName>
    <definedName name="生产期2" localSheetId="5">#REF!</definedName>
    <definedName name="生产期20" localSheetId="5">#REF!</definedName>
    <definedName name="生产期3" localSheetId="5">#REF!</definedName>
    <definedName name="生产期4" localSheetId="5">#REF!</definedName>
    <definedName name="生产期5" localSheetId="5">#REF!</definedName>
    <definedName name="生产期6" localSheetId="5">#REF!</definedName>
    <definedName name="生产期7" localSheetId="5">#REF!</definedName>
    <definedName name="生产期8" localSheetId="5">#REF!</definedName>
    <definedName name="生产期9" localSheetId="5">#REF!</definedName>
    <definedName name="是" localSheetId="5">#REF!</definedName>
    <definedName name="中国" localSheetId="5">#REF!</definedName>
    <definedName name="전" localSheetId="5">#REF!</definedName>
    <definedName name="주택사업본부" localSheetId="5">#REF!</definedName>
    <definedName name="철구사업본부" localSheetId="5">#REF!</definedName>
    <definedName name="新增查询" localSheetId="5">#REF!</definedName>
    <definedName name="_xlnm.Print_Titles" localSheetId="5">'一般公共预算支出（按功能科目）'!$1:$4</definedName>
    <definedName name="_21114" localSheetId="6">#REF!</definedName>
    <definedName name="_xlnm._FilterDatabase" localSheetId="6" hidden="1">#REF!</definedName>
    <definedName name="A" localSheetId="6">#REF!</definedName>
    <definedName name="aa" localSheetId="6">#REF!</definedName>
    <definedName name="data" localSheetId="6">#REF!</definedName>
    <definedName name="Database" localSheetId="6" hidden="1">#REF!</definedName>
    <definedName name="database2" localSheetId="6">#REF!</definedName>
    <definedName name="database3" localSheetId="6">#REF!</definedName>
    <definedName name="dss" localSheetId="6" hidden="1">#REF!</definedName>
    <definedName name="E206." localSheetId="6">#REF!</definedName>
    <definedName name="eee" localSheetId="6">#REF!</definedName>
    <definedName name="fff" localSheetId="6">#REF!</definedName>
    <definedName name="hhhh" localSheetId="6">#REF!</definedName>
    <definedName name="kkkk" localSheetId="6">#REF!</definedName>
    <definedName name="Module.Prix_SMC" localSheetId="6">Module.Prix_SMC</definedName>
    <definedName name="Print_Area_MI" localSheetId="6">#REF!</definedName>
    <definedName name="rrrr" localSheetId="6">#REF!</definedName>
    <definedName name="s" localSheetId="6">#REF!</definedName>
    <definedName name="sfeggsafasfas" localSheetId="6">#REF!</definedName>
    <definedName name="ss" localSheetId="6">#REF!</definedName>
    <definedName name="ttt" localSheetId="6">#REF!</definedName>
    <definedName name="tttt" localSheetId="6">#REF!</definedName>
    <definedName name="www" localSheetId="6">#REF!</definedName>
    <definedName name="yyyy" localSheetId="6">#REF!</definedName>
    <definedName name="财力" localSheetId="6">#REF!</definedName>
    <definedName name="大幅度" localSheetId="6">#REF!</definedName>
    <definedName name="汇率" localSheetId="6">#REF!</definedName>
    <definedName name="生产列1" localSheetId="6">#REF!</definedName>
    <definedName name="生产列11" localSheetId="6">#REF!</definedName>
    <definedName name="生产列15" localSheetId="6">#REF!</definedName>
    <definedName name="生产列16" localSheetId="6">#REF!</definedName>
    <definedName name="生产列17" localSheetId="6">#REF!</definedName>
    <definedName name="生产列19" localSheetId="6">#REF!</definedName>
    <definedName name="生产列2" localSheetId="6">#REF!</definedName>
    <definedName name="生产列20" localSheetId="6">#REF!</definedName>
    <definedName name="生产列3" localSheetId="6">#REF!</definedName>
    <definedName name="生产列4" localSheetId="6">#REF!</definedName>
    <definedName name="生产列5" localSheetId="6">#REF!</definedName>
    <definedName name="生产列6" localSheetId="6">#REF!</definedName>
    <definedName name="生产列7" localSheetId="6">#REF!</definedName>
    <definedName name="生产列8" localSheetId="6">#REF!</definedName>
    <definedName name="生产列9" localSheetId="6">#REF!</definedName>
    <definedName name="生产期" localSheetId="6">#REF!</definedName>
    <definedName name="生产期1" localSheetId="6">#REF!</definedName>
    <definedName name="生产期11" localSheetId="6">#REF!</definedName>
    <definedName name="生产期123" localSheetId="6">#REF!</definedName>
    <definedName name="生产期15" localSheetId="6">#REF!</definedName>
    <definedName name="生产期16" localSheetId="6">#REF!</definedName>
    <definedName name="生产期17" localSheetId="6">#REF!</definedName>
    <definedName name="生产期19" localSheetId="6">#REF!</definedName>
    <definedName name="生产期2" localSheetId="6">#REF!</definedName>
    <definedName name="生产期20" localSheetId="6">#REF!</definedName>
    <definedName name="生产期3" localSheetId="6">#REF!</definedName>
    <definedName name="生产期4" localSheetId="6">#REF!</definedName>
    <definedName name="生产期5" localSheetId="6">#REF!</definedName>
    <definedName name="生产期6" localSheetId="6">#REF!</definedName>
    <definedName name="生产期7" localSheetId="6">#REF!</definedName>
    <definedName name="生产期8" localSheetId="6">#REF!</definedName>
    <definedName name="生产期9" localSheetId="6">#REF!</definedName>
    <definedName name="是" localSheetId="6">#REF!</definedName>
    <definedName name="中国" localSheetId="6">#REF!</definedName>
    <definedName name="전" localSheetId="6">#REF!</definedName>
    <definedName name="주택사업본부" localSheetId="6">#REF!</definedName>
    <definedName name="철구사업본부" localSheetId="6">#REF!</definedName>
    <definedName name="新增查询" localSheetId="6">#REF!</definedName>
    <definedName name="_xlnm.Print_Titles" localSheetId="6">'一般公共预算支出（按政府经济分类）'!$1:$4</definedName>
    <definedName name="_21114" localSheetId="13">#REF!</definedName>
    <definedName name="_xlnm._FilterDatabase" localSheetId="13" hidden="1">#REF!</definedName>
    <definedName name="A" localSheetId="13">#REF!</definedName>
    <definedName name="aa" localSheetId="13">#REF!</definedName>
    <definedName name="data" localSheetId="13">#REF!</definedName>
    <definedName name="Database" localSheetId="13" hidden="1">#REF!</definedName>
    <definedName name="database2" localSheetId="13">#REF!</definedName>
    <definedName name="database3" localSheetId="13">#REF!</definedName>
    <definedName name="dss" localSheetId="13" hidden="1">#REF!</definedName>
    <definedName name="E206." localSheetId="13">#REF!</definedName>
    <definedName name="eee" localSheetId="13">#REF!</definedName>
    <definedName name="fff" localSheetId="13">#REF!</definedName>
    <definedName name="hhhh" localSheetId="13">#REF!</definedName>
    <definedName name="kkkk" localSheetId="13">#REF!</definedName>
    <definedName name="Module.Prix_SMC" localSheetId="13">Module.Prix_SMC</definedName>
    <definedName name="Print_Area_MI" localSheetId="13">#REF!</definedName>
    <definedName name="rrrr" localSheetId="13">#REF!</definedName>
    <definedName name="s" localSheetId="13">#REF!</definedName>
    <definedName name="sfeggsafasfas" localSheetId="13">#REF!</definedName>
    <definedName name="ss" localSheetId="13">#REF!</definedName>
    <definedName name="ttt" localSheetId="13">#REF!</definedName>
    <definedName name="tttt" localSheetId="13">#REF!</definedName>
    <definedName name="www" localSheetId="13">#REF!</definedName>
    <definedName name="yyyy" localSheetId="13">#REF!</definedName>
    <definedName name="财力" localSheetId="13">#REF!</definedName>
    <definedName name="大幅度" localSheetId="13">#REF!</definedName>
    <definedName name="汇率" localSheetId="13">#REF!</definedName>
    <definedName name="生产列1" localSheetId="13">#REF!</definedName>
    <definedName name="生产列11" localSheetId="13">#REF!</definedName>
    <definedName name="生产列15" localSheetId="13">#REF!</definedName>
    <definedName name="生产列16" localSheetId="13">#REF!</definedName>
    <definedName name="生产列17" localSheetId="13">#REF!</definedName>
    <definedName name="生产列19" localSheetId="13">#REF!</definedName>
    <definedName name="生产列2" localSheetId="13">#REF!</definedName>
    <definedName name="生产列20" localSheetId="13">#REF!</definedName>
    <definedName name="生产列3" localSheetId="13">#REF!</definedName>
    <definedName name="生产列4" localSheetId="13">#REF!</definedName>
    <definedName name="生产列5" localSheetId="13">#REF!</definedName>
    <definedName name="生产列6" localSheetId="13">#REF!</definedName>
    <definedName name="生产列7" localSheetId="13">#REF!</definedName>
    <definedName name="生产列8" localSheetId="13">#REF!</definedName>
    <definedName name="生产列9" localSheetId="13">#REF!</definedName>
    <definedName name="生产期" localSheetId="13">#REF!</definedName>
    <definedName name="生产期1" localSheetId="13">#REF!</definedName>
    <definedName name="生产期11" localSheetId="13">#REF!</definedName>
    <definedName name="生产期123" localSheetId="13">#REF!</definedName>
    <definedName name="生产期15" localSheetId="13">#REF!</definedName>
    <definedName name="生产期16" localSheetId="13">#REF!</definedName>
    <definedName name="生产期17" localSheetId="13">#REF!</definedName>
    <definedName name="生产期19" localSheetId="13">#REF!</definedName>
    <definedName name="生产期2" localSheetId="13">#REF!</definedName>
    <definedName name="生产期20" localSheetId="13">#REF!</definedName>
    <definedName name="生产期3" localSheetId="13">#REF!</definedName>
    <definedName name="生产期4" localSheetId="13">#REF!</definedName>
    <definedName name="生产期5" localSheetId="13">#REF!</definedName>
    <definedName name="生产期6" localSheetId="13">#REF!</definedName>
    <definedName name="生产期7" localSheetId="13">#REF!</definedName>
    <definedName name="生产期8" localSheetId="13">#REF!</definedName>
    <definedName name="生产期9" localSheetId="13">#REF!</definedName>
    <definedName name="是" localSheetId="13">#REF!</definedName>
    <definedName name="中国" localSheetId="13">#REF!</definedName>
    <definedName name="전" localSheetId="13">#REF!</definedName>
    <definedName name="주택사업본부" localSheetId="13">#REF!</definedName>
    <definedName name="철구사업본부" localSheetId="13">#REF!</definedName>
    <definedName name="新增查询" localSheetId="13">#REF!</definedName>
    <definedName name="_xlnm.Print_Titles" localSheetId="13" hidden="1">'2020年基金上级补助收入'!$1:$4</definedName>
    <definedName name="_xlnm.Print_Area" localSheetId="7">'2020年上级补助收入预算表'!$A$1:$D$69</definedName>
    <definedName name="_21114" localSheetId="28">#REF!</definedName>
    <definedName name="_Fill" localSheetId="28" hidden="1">[1]eqpmad2!#REF!</definedName>
    <definedName name="_xlnm._FilterDatabase" localSheetId="28" hidden="1">#REF!</definedName>
    <definedName name="A" localSheetId="28">#REF!</definedName>
    <definedName name="aa" localSheetId="28">#REF!</definedName>
    <definedName name="data" localSheetId="28">#REF!</definedName>
    <definedName name="Database" localSheetId="28" hidden="1">#REF!</definedName>
    <definedName name="database2" localSheetId="28">#REF!</definedName>
    <definedName name="database3" localSheetId="28">#REF!</definedName>
    <definedName name="dss" localSheetId="28" hidden="1">#REF!</definedName>
    <definedName name="E206." localSheetId="28">#REF!</definedName>
    <definedName name="eee" localSheetId="28">#REF!</definedName>
    <definedName name="fff" localSheetId="28">#REF!</definedName>
    <definedName name="hhhh" localSheetId="28">#REF!</definedName>
    <definedName name="kkkk" localSheetId="28">#REF!</definedName>
    <definedName name="Module.Prix_SMC" localSheetId="28">Module.Prix_SMC</definedName>
    <definedName name="Print_Area_MI" localSheetId="28">#REF!</definedName>
    <definedName name="rrrr" localSheetId="28">#REF!</definedName>
    <definedName name="s" localSheetId="28">#REF!</definedName>
    <definedName name="sfeggsafasfas" localSheetId="28">#REF!</definedName>
    <definedName name="ss" localSheetId="28">#REF!</definedName>
    <definedName name="ttt" localSheetId="28">#REF!</definedName>
    <definedName name="tttt" localSheetId="28">#REF!</definedName>
    <definedName name="www" localSheetId="28">#REF!</definedName>
    <definedName name="yyyy" localSheetId="28">#REF!</definedName>
    <definedName name="拨款汇总_合计" localSheetId="28">SUM([34]汇总!#REF!)</definedName>
    <definedName name="财力" localSheetId="28">#REF!</definedName>
    <definedName name="大多数" localSheetId="28">[35]Sheet2!$A$15</definedName>
    <definedName name="大幅度" localSheetId="28">#REF!</definedName>
    <definedName name="地区名称" localSheetId="28">[36]封面!#REF!</definedName>
    <definedName name="汇率" localSheetId="28">#REF!</definedName>
    <definedName name="科目编码" localSheetId="28">[37]编码!$A$2:$A$145</definedName>
    <definedName name="全额差额比例" localSheetId="28">'[17]C01-1'!#REF!</definedName>
    <definedName name="生产列1" localSheetId="28">#REF!</definedName>
    <definedName name="生产列11" localSheetId="28">#REF!</definedName>
    <definedName name="生产列15" localSheetId="28">#REF!</definedName>
    <definedName name="生产列16" localSheetId="28">#REF!</definedName>
    <definedName name="生产列17" localSheetId="28">#REF!</definedName>
    <definedName name="生产列19" localSheetId="28">#REF!</definedName>
    <definedName name="生产列2" localSheetId="28">#REF!</definedName>
    <definedName name="生产列20" localSheetId="28">#REF!</definedName>
    <definedName name="生产列3" localSheetId="28">#REF!</definedName>
    <definedName name="生产列4" localSheetId="28">#REF!</definedName>
    <definedName name="生产列5" localSheetId="28">#REF!</definedName>
    <definedName name="生产列6" localSheetId="28">#REF!</definedName>
    <definedName name="生产列7" localSheetId="28">#REF!</definedName>
    <definedName name="生产列8" localSheetId="28">#REF!</definedName>
    <definedName name="生产列9" localSheetId="28">#REF!</definedName>
    <definedName name="生产期" localSheetId="28">#REF!</definedName>
    <definedName name="生产期1" localSheetId="28">#REF!</definedName>
    <definedName name="生产期11" localSheetId="28">#REF!</definedName>
    <definedName name="生产期123" localSheetId="28">#REF!</definedName>
    <definedName name="生产期15" localSheetId="28">#REF!</definedName>
    <definedName name="生产期16" localSheetId="28">#REF!</definedName>
    <definedName name="生产期17" localSheetId="28">#REF!</definedName>
    <definedName name="生产期19" localSheetId="28">#REF!</definedName>
    <definedName name="生产期2" localSheetId="28">#REF!</definedName>
    <definedName name="生产期20" localSheetId="28">#REF!</definedName>
    <definedName name="生产期3" localSheetId="28">#REF!</definedName>
    <definedName name="生产期4" localSheetId="28">#REF!</definedName>
    <definedName name="生产期5" localSheetId="28">#REF!</definedName>
    <definedName name="生产期6" localSheetId="28">#REF!</definedName>
    <definedName name="生产期7" localSheetId="28">#REF!</definedName>
    <definedName name="生产期8" localSheetId="28">#REF!</definedName>
    <definedName name="生产期9" localSheetId="28">#REF!</definedName>
    <definedName name="是" localSheetId="28">#REF!</definedName>
    <definedName name="位次d" localSheetId="28">[20]四月份月报!#REF!</definedName>
    <definedName name="性别" localSheetId="28">[38]基础编码!$H$2:$H$3</definedName>
    <definedName name="学历" localSheetId="28">[38]基础编码!$S$2:$S$9</definedName>
    <definedName name="中国" localSheetId="28">#REF!</definedName>
    <definedName name="전" localSheetId="28">#REF!</definedName>
    <definedName name="주택사업본부" localSheetId="28">#REF!</definedName>
    <definedName name="철구사업본부" localSheetId="28">#REF!</definedName>
    <definedName name="_21114" localSheetId="26">#REF!</definedName>
    <definedName name="_xlnm._FilterDatabase" localSheetId="26" hidden="1">#REF!</definedName>
    <definedName name="A" localSheetId="26">#REF!</definedName>
    <definedName name="aa" localSheetId="26">#REF!</definedName>
    <definedName name="data" localSheetId="26">#REF!</definedName>
    <definedName name="Database" localSheetId="26" hidden="1">#REF!</definedName>
    <definedName name="database2" localSheetId="26">#REF!</definedName>
    <definedName name="database3" localSheetId="26">#REF!</definedName>
    <definedName name="dss" localSheetId="26" hidden="1">#REF!</definedName>
    <definedName name="E206." localSheetId="26">#REF!</definedName>
    <definedName name="eee" localSheetId="26">#REF!</definedName>
    <definedName name="fff" localSheetId="26">#REF!</definedName>
    <definedName name="hhhh" localSheetId="26">#REF!</definedName>
    <definedName name="kkkk" localSheetId="26">#REF!</definedName>
    <definedName name="Module.Prix_SMC" localSheetId="26">Module.Prix_SMC</definedName>
    <definedName name="_xlnm.Print_Area" localSheetId="26">保工资保运转!$A$1:$D$21</definedName>
    <definedName name="Print_Area_MI" localSheetId="26">#REF!</definedName>
    <definedName name="rrrr" localSheetId="26">#REF!</definedName>
    <definedName name="s" localSheetId="26">#REF!</definedName>
    <definedName name="sfeggsafasfas" localSheetId="26">#REF!</definedName>
    <definedName name="ss" localSheetId="26">#REF!</definedName>
    <definedName name="ttt" localSheetId="26">#REF!</definedName>
    <definedName name="tttt" localSheetId="26">#REF!</definedName>
    <definedName name="www" localSheetId="26">#REF!</definedName>
    <definedName name="yyyy" localSheetId="26">#REF!</definedName>
    <definedName name="财力" localSheetId="26">#REF!</definedName>
    <definedName name="大幅度" localSheetId="26">#REF!</definedName>
    <definedName name="汇率" localSheetId="26">#REF!</definedName>
    <definedName name="生产列1" localSheetId="26">#REF!</definedName>
    <definedName name="生产列11" localSheetId="26">#REF!</definedName>
    <definedName name="生产列15" localSheetId="26">#REF!</definedName>
    <definedName name="生产列16" localSheetId="26">#REF!</definedName>
    <definedName name="生产列17" localSheetId="26">#REF!</definedName>
    <definedName name="生产列19" localSheetId="26">#REF!</definedName>
    <definedName name="生产列2" localSheetId="26">#REF!</definedName>
    <definedName name="生产列20" localSheetId="26">#REF!</definedName>
    <definedName name="生产列3" localSheetId="26">#REF!</definedName>
    <definedName name="生产列4" localSheetId="26">#REF!</definedName>
    <definedName name="生产列5" localSheetId="26">#REF!</definedName>
    <definedName name="生产列6" localSheetId="26">#REF!</definedName>
    <definedName name="生产列7" localSheetId="26">#REF!</definedName>
    <definedName name="生产列8" localSheetId="26">#REF!</definedName>
    <definedName name="生产列9" localSheetId="26">#REF!</definedName>
    <definedName name="生产期" localSheetId="26">#REF!</definedName>
    <definedName name="生产期1" localSheetId="26">#REF!</definedName>
    <definedName name="生产期11" localSheetId="26">#REF!</definedName>
    <definedName name="生产期123" localSheetId="26">#REF!</definedName>
    <definedName name="生产期15" localSheetId="26">#REF!</definedName>
    <definedName name="生产期16" localSheetId="26">#REF!</definedName>
    <definedName name="生产期17" localSheetId="26">#REF!</definedName>
    <definedName name="生产期19" localSheetId="26">#REF!</definedName>
    <definedName name="生产期2" localSheetId="26">#REF!</definedName>
    <definedName name="生产期20" localSheetId="26">#REF!</definedName>
    <definedName name="生产期3" localSheetId="26">#REF!</definedName>
    <definedName name="生产期4" localSheetId="26">#REF!</definedName>
    <definedName name="生产期5" localSheetId="26">#REF!</definedName>
    <definedName name="生产期6" localSheetId="26">#REF!</definedName>
    <definedName name="生产期7" localSheetId="26">#REF!</definedName>
    <definedName name="生产期8" localSheetId="26">#REF!</definedName>
    <definedName name="生产期9" localSheetId="26">#REF!</definedName>
    <definedName name="是" localSheetId="26">#REF!</definedName>
    <definedName name="中国" localSheetId="26">#REF!</definedName>
    <definedName name="전" localSheetId="26">#REF!</definedName>
    <definedName name="주택사업본부" localSheetId="26">#REF!</definedName>
    <definedName name="철구사업본부" localSheetId="26">#REF!</definedName>
    <definedName name="新增查询" localSheetId="26">#REF!</definedName>
    <definedName name="_21114" localSheetId="27">#REF!</definedName>
    <definedName name="_xlnm._FilterDatabase" localSheetId="27" hidden="1">#REF!</definedName>
    <definedName name="A" localSheetId="27">#REF!</definedName>
    <definedName name="aa" localSheetId="27">#REF!</definedName>
    <definedName name="data" localSheetId="27">#REF!</definedName>
    <definedName name="Database" localSheetId="27" hidden="1">#REF!</definedName>
    <definedName name="database2" localSheetId="27">#REF!</definedName>
    <definedName name="database3" localSheetId="27">#REF!</definedName>
    <definedName name="dss" localSheetId="27" hidden="1">#REF!</definedName>
    <definedName name="E206." localSheetId="27">#REF!</definedName>
    <definedName name="eee" localSheetId="27">#REF!</definedName>
    <definedName name="fff" localSheetId="27">#REF!</definedName>
    <definedName name="hhhh" localSheetId="27">#REF!</definedName>
    <definedName name="kkkk" localSheetId="27">#REF!</definedName>
    <definedName name="Module.Prix_SMC" localSheetId="27">Module.Prix_SMC</definedName>
    <definedName name="_xlnm.Print_Area" localSheetId="27">保基本民生!$A$1:$G$73</definedName>
    <definedName name="Print_Area_MI" localSheetId="27">#REF!</definedName>
    <definedName name="rrrr" localSheetId="27">#REF!</definedName>
    <definedName name="s" localSheetId="27">#REF!</definedName>
    <definedName name="sfeggsafasfas" localSheetId="27">#REF!</definedName>
    <definedName name="ss" localSheetId="27">#REF!</definedName>
    <definedName name="ttt" localSheetId="27">#REF!</definedName>
    <definedName name="tttt" localSheetId="27">#REF!</definedName>
    <definedName name="www" localSheetId="27">#REF!</definedName>
    <definedName name="yyyy" localSheetId="27">#REF!</definedName>
    <definedName name="财力" localSheetId="27">#REF!</definedName>
    <definedName name="大幅度" localSheetId="27">#REF!</definedName>
    <definedName name="汇率" localSheetId="27">#REF!</definedName>
    <definedName name="生产列1" localSheetId="27">#REF!</definedName>
    <definedName name="生产列11" localSheetId="27">#REF!</definedName>
    <definedName name="生产列15" localSheetId="27">#REF!</definedName>
    <definedName name="生产列16" localSheetId="27">#REF!</definedName>
    <definedName name="生产列17" localSheetId="27">#REF!</definedName>
    <definedName name="生产列19" localSheetId="27">#REF!</definedName>
    <definedName name="生产列2" localSheetId="27">#REF!</definedName>
    <definedName name="生产列20" localSheetId="27">#REF!</definedName>
    <definedName name="生产列3" localSheetId="27">#REF!</definedName>
    <definedName name="生产列4" localSheetId="27">#REF!</definedName>
    <definedName name="生产列5" localSheetId="27">#REF!</definedName>
    <definedName name="生产列6" localSheetId="27">#REF!</definedName>
    <definedName name="生产列7" localSheetId="27">#REF!</definedName>
    <definedName name="生产列8" localSheetId="27">#REF!</definedName>
    <definedName name="生产列9" localSheetId="27">#REF!</definedName>
    <definedName name="生产期" localSheetId="27">#REF!</definedName>
    <definedName name="生产期1" localSheetId="27">#REF!</definedName>
    <definedName name="生产期11" localSheetId="27">#REF!</definedName>
    <definedName name="生产期123" localSheetId="27">#REF!</definedName>
    <definedName name="生产期15" localSheetId="27">#REF!</definedName>
    <definedName name="生产期16" localSheetId="27">#REF!</definedName>
    <definedName name="生产期17" localSheetId="27">#REF!</definedName>
    <definedName name="生产期19" localSheetId="27">#REF!</definedName>
    <definedName name="生产期2" localSheetId="27">#REF!</definedName>
    <definedName name="生产期20" localSheetId="27">#REF!</definedName>
    <definedName name="生产期3" localSheetId="27">#REF!</definedName>
    <definedName name="生产期4" localSheetId="27">#REF!</definedName>
    <definedName name="生产期5" localSheetId="27">#REF!</definedName>
    <definedName name="生产期6" localSheetId="27">#REF!</definedName>
    <definedName name="生产期7" localSheetId="27">#REF!</definedName>
    <definedName name="生产期8" localSheetId="27">#REF!</definedName>
    <definedName name="生产期9" localSheetId="27">#REF!</definedName>
    <definedName name="是" localSheetId="27">#REF!</definedName>
    <definedName name="中国" localSheetId="27">#REF!</definedName>
    <definedName name="전" localSheetId="27">#REF!</definedName>
    <definedName name="주택사업본부" localSheetId="27">#REF!</definedName>
    <definedName name="철구사업본부" localSheetId="27">#REF!</definedName>
    <definedName name="新增查询" localSheetId="27">#REF!</definedName>
    <definedName name="_xlnm.Print_Titles" localSheetId="27">保基本民生!$1:$5</definedName>
  </definedNames>
  <calcPr calcId="144525"/>
</workbook>
</file>

<file path=xl/comments1.xml><?xml version="1.0" encoding="utf-8"?>
<comments xmlns="http://schemas.openxmlformats.org/spreadsheetml/2006/main">
  <authors>
    <author>杨镇鑫</author>
  </authors>
  <commentList>
    <comment ref="C23" authorId="0">
      <text>
        <r>
          <rPr>
            <b/>
            <sz val="9"/>
            <rFont val="宋体"/>
            <charset val="134"/>
          </rPr>
          <t xml:space="preserve">杨镇鑫:
</t>
        </r>
        <r>
          <rPr>
            <sz val="9"/>
            <rFont val="宋体"/>
            <charset val="134"/>
          </rPr>
          <t>按照省和国库决算要求，将2019年新增债券列入此项目支出</t>
        </r>
      </text>
    </comment>
  </commentList>
</comments>
</file>

<file path=xl/sharedStrings.xml><?xml version="1.0" encoding="utf-8"?>
<sst xmlns="http://schemas.openxmlformats.org/spreadsheetml/2006/main" count="2314" uniqueCount="1658">
  <si>
    <t>政府预算草案报表目录</t>
  </si>
  <si>
    <t>表号</t>
  </si>
  <si>
    <t>表名</t>
  </si>
  <si>
    <t>页码</t>
  </si>
  <si>
    <t>附表1</t>
  </si>
  <si>
    <t>2019年乳源瑶族自治县一般公共预算收入执行情况表</t>
  </si>
  <si>
    <t>第一部分:一般公共预算</t>
  </si>
  <si>
    <t>附表2</t>
  </si>
  <si>
    <t>2019年乳源瑶族自治县一般公共预算支出执行情况表</t>
  </si>
  <si>
    <t>附表3</t>
  </si>
  <si>
    <t>2020年乳源瑶族自治县一般公共预算收入预算表</t>
  </si>
  <si>
    <t>附表4</t>
  </si>
  <si>
    <t>2020年乳源瑶族自治县一般公共预算支出预算表</t>
  </si>
  <si>
    <t>附表5</t>
  </si>
  <si>
    <t>2020年乳源瑶族自治县一般公共预算支出预算表（按功能分类科目）</t>
  </si>
  <si>
    <t>附表6</t>
  </si>
  <si>
    <t>2020年乳源瑶族自治县一般公共预算支出预算表（按政府经济分类科目）</t>
  </si>
  <si>
    <t>附表7</t>
  </si>
  <si>
    <t>乳源瑶族自治县2020年一般公共预算税收返还和转移支付预算表</t>
  </si>
  <si>
    <t>附表8</t>
  </si>
  <si>
    <t>乳源瑶族自治县政府一般债务限额和余额情况表</t>
  </si>
  <si>
    <t>附表9</t>
  </si>
  <si>
    <t>2019年乳源瑶族自治县政府性基金预算收入执行情况表</t>
  </si>
  <si>
    <t>第二部分:政府性基金预算</t>
  </si>
  <si>
    <t>附表10</t>
  </si>
  <si>
    <t>2019年乳源瑶族自治县政府性基金预算支出执行情况表</t>
  </si>
  <si>
    <t>附表11</t>
  </si>
  <si>
    <t>2020年乳源瑶族自治县政府性基金收入预算表</t>
  </si>
  <si>
    <t>附表12</t>
  </si>
  <si>
    <t>2020年乳源瑶族自治县政府性基金支出预算表</t>
  </si>
  <si>
    <t>附表13</t>
  </si>
  <si>
    <t>2020年乳源瑶族自治县政府性基金预算转移支付收入预算表</t>
  </si>
  <si>
    <t>附表14</t>
  </si>
  <si>
    <t>乳源瑶族自治县政府专项债务限额和余额情况表</t>
  </si>
  <si>
    <t>附表15</t>
  </si>
  <si>
    <t>2019年乳源瑶族自治县国有资本经营预算收入执行情况表</t>
  </si>
  <si>
    <t>第三部分:国有资本经营预算</t>
  </si>
  <si>
    <t>附表16</t>
  </si>
  <si>
    <t>2019年乳源瑶族自治县国有资本经营预算支出执行情况表</t>
  </si>
  <si>
    <t>附表17</t>
  </si>
  <si>
    <t>2020年乳源瑶族自治县国有资本经营收入预算表</t>
  </si>
  <si>
    <t>附表18</t>
  </si>
  <si>
    <t>2020年乳源瑶族自治县国有资本经营支出预算表</t>
  </si>
  <si>
    <t>附表19</t>
  </si>
  <si>
    <t>2019年乳源瑶族自治县社会保险基金预算收入执行情况表</t>
  </si>
  <si>
    <t>第四部分:社会保险基金预算</t>
  </si>
  <si>
    <t>附表20</t>
  </si>
  <si>
    <t>2019年乳源瑶族自治县社会保险基金预算支出执行情况表</t>
  </si>
  <si>
    <t>附表21</t>
  </si>
  <si>
    <t>2020年乳源瑶族自治县社会保险基金收入预算表</t>
  </si>
  <si>
    <t>附表22</t>
  </si>
  <si>
    <t>2020年乳源瑶族自治县社会保险基金支出预算表</t>
  </si>
  <si>
    <t>附表23</t>
  </si>
  <si>
    <t>2020年乳源瑶族自治县县本级重点支出预算表</t>
  </si>
  <si>
    <t>第五部分:其他预算</t>
  </si>
  <si>
    <t>附表24</t>
  </si>
  <si>
    <t>2020年乳源瑶族自治县新增地方政府债券额度分配情况表</t>
  </si>
  <si>
    <t>附表25</t>
  </si>
  <si>
    <t>2020年乳源瑶族自治县“三公”经费等支出预算表</t>
  </si>
  <si>
    <t>附表26</t>
  </si>
  <si>
    <t>2020年乳源瑶族自治县“保工资、保运转”预算编制情况表</t>
  </si>
  <si>
    <t>附表27</t>
  </si>
  <si>
    <t>2020年乳源瑶族自治县省定“保基本民生”预算编制情况表</t>
  </si>
  <si>
    <t>附表28</t>
  </si>
  <si>
    <t>2020年乳源瑶族自治县人代会批准前预算支出情况表</t>
  </si>
  <si>
    <t xml:space="preserve"> </t>
  </si>
  <si>
    <t>单位：万元</t>
  </si>
  <si>
    <t>项                 目</t>
  </si>
  <si>
    <t>2019年预算数
（调整后）</t>
  </si>
  <si>
    <t>2019年执行数</t>
  </si>
  <si>
    <t>执行数为预算数的％</t>
  </si>
  <si>
    <t>一、本级一般公共预算收入</t>
  </si>
  <si>
    <t xml:space="preserve"> （一）税收收入</t>
  </si>
  <si>
    <t xml:space="preserve">      增值税</t>
  </si>
  <si>
    <t xml:space="preserve">      企业所得税</t>
  </si>
  <si>
    <t xml:space="preserve">      个人所得税</t>
  </si>
  <si>
    <t xml:space="preserve">      资源税</t>
  </si>
  <si>
    <t xml:space="preserve">      城市维护建设税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</si>
  <si>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</si>
  <si>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</si>
  <si>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</si>
  <si>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</si>
  <si>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</t>
  </si>
  <si>
    <t xml:space="preserve">      耕地占用税</t>
  </si>
  <si>
    <t xml:space="preserve">      契税</t>
  </si>
  <si>
    <t xml:space="preserve">      烟叶税</t>
  </si>
  <si>
    <t xml:space="preserve">      环境保护税</t>
  </si>
  <si>
    <t xml:space="preserve">      其他税收收入</t>
  </si>
  <si>
    <t xml:space="preserve">  （二）非税收入</t>
  </si>
  <si>
    <t xml:space="preserve">      专项收入</t>
  </si>
  <si>
    <t xml:space="preserve">      行政事业性收费收入</t>
  </si>
  <si>
    <t xml:space="preserve">      罚没收入</t>
  </si>
  <si>
    <t xml:space="preserve">      国有资本经营收入</t>
  </si>
  <si>
    <t xml:space="preserve">      国有资源(资产)有偿使用收入</t>
  </si>
  <si>
    <t xml:space="preserve">      捐赠收入</t>
  </si>
  <si>
    <t xml:space="preserve">      政府住房基金收入</t>
  </si>
  <si>
    <t xml:space="preserve">      其他收入</t>
  </si>
  <si>
    <t>二、转移性收入</t>
  </si>
  <si>
    <t xml:space="preserve">  （一）上级补助收入</t>
  </si>
  <si>
    <t xml:space="preserve">   　返还性收入</t>
  </si>
  <si>
    <t xml:space="preserve">     一般性转移支付收入</t>
  </si>
  <si>
    <t xml:space="preserve">     专项转移支付收入</t>
  </si>
  <si>
    <t xml:space="preserve">  （二）上年结余</t>
  </si>
  <si>
    <t xml:space="preserve">  （三）调入资金</t>
  </si>
  <si>
    <t xml:space="preserve">     政府性基金预算调入资金</t>
  </si>
  <si>
    <t xml:space="preserve">     国有资本经营预算调入资金</t>
  </si>
  <si>
    <t xml:space="preserve">     其他调入资金</t>
  </si>
  <si>
    <t xml:space="preserve">  （四）债务转贷收入</t>
  </si>
  <si>
    <t xml:space="preserve">  （五）动用预算稳定调节基金</t>
  </si>
  <si>
    <t>收入总计</t>
  </si>
  <si>
    <t>项       目</t>
  </si>
  <si>
    <t>一、一般公共服务支出</t>
  </si>
  <si>
    <t>一、一般公共预算支出</t>
  </si>
  <si>
    <t xml:space="preserve"> （一）一般公共服务支出</t>
  </si>
  <si>
    <t xml:space="preserve"> （二）外交支出</t>
  </si>
  <si>
    <t xml:space="preserve"> （三)国防支出</t>
  </si>
  <si>
    <t xml:space="preserve"> （四）公共安全支出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</si>
  <si>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</si>
  <si>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</si>
  <si>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</si>
  <si>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（八）社会保障和就业支出</t>
  </si>
  <si>
    <t xml:space="preserve"> （九）卫生健康支出</t>
  </si>
  <si>
    <t xml:space="preserve"> （十）节能环保支出</t>
  </si>
  <si>
    <t xml:space="preserve"> （十一）城乡社区支出</t>
  </si>
  <si>
    <t xml:space="preserve"> （十二）农林水支出</t>
  </si>
  <si>
    <t xml:space="preserve"> （十三）交通运输支出</t>
  </si>
  <si>
    <t xml:space="preserve"> （十四）资源勘探信息等支出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</si>
  <si>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</si>
  <si>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</si>
  <si>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</si>
  <si>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</si>
  <si>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</si>
  <si>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</si>
  <si>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（二十一）灾害防治及应急管理支出</t>
  </si>
  <si>
    <t xml:space="preserve"> （二十二）预备费</t>
  </si>
  <si>
    <t xml:space="preserve"> （二十三）其他支出</t>
  </si>
  <si>
    <t xml:space="preserve"> （二十四）债务付息支出</t>
  </si>
  <si>
    <t xml:space="preserve"> （二十五）债务发行费用支出</t>
  </si>
  <si>
    <t>二、转移性支出</t>
  </si>
  <si>
    <t xml:space="preserve">  上解支出</t>
  </si>
  <si>
    <t xml:space="preserve">  安排预算稳定调节基金</t>
  </si>
  <si>
    <t xml:space="preserve">  补充预算周转金</t>
  </si>
  <si>
    <t>三、地方政府一般债券还本支出</t>
  </si>
  <si>
    <t>四、年终结余</t>
  </si>
  <si>
    <t>支出总计</t>
  </si>
  <si>
    <t>上年执行数</t>
  </si>
  <si>
    <t>本年预算数</t>
  </si>
  <si>
    <t>预算数比上年执行数增减％</t>
  </si>
  <si>
    <t xml:space="preserve">  （一）税收收入</t>
  </si>
  <si>
    <t xml:space="preserve">  （二）上年结转收入</t>
  </si>
  <si>
    <t>三、地方政府一般债务还本支出</t>
  </si>
  <si>
    <t>2020年乳源瑶族自治县一般公共预算支出预算表
（按功能分类科目）</t>
  </si>
  <si>
    <t>科目编码</t>
  </si>
  <si>
    <t>科目名称</t>
  </si>
  <si>
    <t>合计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</si>
  <si>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</si>
  <si>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</si>
  <si>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</si>
  <si>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</si>
  <si>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</si>
  <si>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</si>
  <si>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2010104</t>
  </si>
  <si>
    <t xml:space="preserve">    人大会议</t>
  </si>
  <si>
    <t xml:space="preserve">    2010105</t>
  </si>
  <si>
    <t xml:space="preserve">    人大立法</t>
  </si>
  <si>
    <t xml:space="preserve">    2010107</t>
  </si>
  <si>
    <t xml:space="preserve">    人大代表履职能力提升</t>
  </si>
  <si>
    <t xml:space="preserve">    2010108</t>
  </si>
  <si>
    <t xml:space="preserve">    代表工作</t>
  </si>
  <si>
    <t xml:space="preserve">    2010199</t>
  </si>
  <si>
    <t xml:space="preserve">    其他人大事务支出</t>
  </si>
  <si>
    <t xml:space="preserve">  20102</t>
  </si>
  <si>
    <t xml:space="preserve">  政协事务</t>
  </si>
  <si>
    <t xml:space="preserve">    2010201</t>
  </si>
  <si>
    <t xml:space="preserve">    2010204</t>
  </si>
  <si>
    <t xml:space="preserve">    政协会议</t>
  </si>
  <si>
    <t xml:space="preserve">    2010205</t>
  </si>
  <si>
    <t xml:space="preserve">    委员视察</t>
  </si>
  <si>
    <t xml:space="preserve">    2010206</t>
  </si>
  <si>
    <t xml:space="preserve">    参政议政</t>
  </si>
  <si>
    <t xml:space="preserve">    2010299</t>
  </si>
  <si>
    <t xml:space="preserve">    其他政协事务支出</t>
  </si>
  <si>
    <t xml:space="preserve">  20103</t>
  </si>
  <si>
    <t xml:space="preserve">  政府办公厅（室）及相关机构事务</t>
  </si>
  <si>
    <t xml:space="preserve">    2010301</t>
  </si>
  <si>
    <t xml:space="preserve">    2010302</t>
  </si>
  <si>
    <t xml:space="preserve">    一般行政管理事务</t>
  </si>
  <si>
    <t xml:space="preserve">    2010304</t>
  </si>
  <si>
    <t xml:space="preserve">    专项服务</t>
  </si>
  <si>
    <t xml:space="preserve">    2010305</t>
  </si>
  <si>
    <t xml:space="preserve">    专项业务活动</t>
  </si>
  <si>
    <t xml:space="preserve">    2010308</t>
  </si>
  <si>
    <t xml:space="preserve">    信访事务</t>
  </si>
  <si>
    <t xml:space="preserve">    2010350</t>
  </si>
  <si>
    <t xml:space="preserve">    事业运行</t>
  </si>
  <si>
    <t xml:space="preserve">    2010399</t>
  </si>
  <si>
    <t xml:space="preserve">    其他政府办公厅（室）及相关机构事务支出</t>
  </si>
  <si>
    <t xml:space="preserve">  20104</t>
  </si>
  <si>
    <t xml:space="preserve">  发展与改革事务</t>
  </si>
  <si>
    <t xml:space="preserve">    2010401</t>
  </si>
  <si>
    <t xml:space="preserve">    2010406</t>
  </si>
  <si>
    <t xml:space="preserve">    社会事业发展规划</t>
  </si>
  <si>
    <t xml:space="preserve">    2010408</t>
  </si>
  <si>
    <t xml:space="preserve">    物价管理</t>
  </si>
  <si>
    <t xml:space="preserve">    2010499</t>
  </si>
  <si>
    <t xml:space="preserve">    其他发展与改革事务支出</t>
  </si>
  <si>
    <t xml:space="preserve">  20105</t>
  </si>
  <si>
    <t xml:space="preserve">  统计信息事务</t>
  </si>
  <si>
    <t xml:space="preserve">    2010501</t>
  </si>
  <si>
    <t xml:space="preserve">    2010507</t>
  </si>
  <si>
    <t xml:space="preserve">    专项普查活动</t>
  </si>
  <si>
    <t xml:space="preserve">    2010508</t>
  </si>
  <si>
    <t xml:space="preserve">    统计抽样调查</t>
  </si>
  <si>
    <t xml:space="preserve">    2010599</t>
  </si>
  <si>
    <t xml:space="preserve">    其他统计信息事务支出</t>
  </si>
  <si>
    <t xml:space="preserve">  20106</t>
  </si>
  <si>
    <t xml:space="preserve">  财政事务</t>
  </si>
  <si>
    <t xml:space="preserve">    2010601</t>
  </si>
  <si>
    <t xml:space="preserve">    2010602</t>
  </si>
  <si>
    <t xml:space="preserve">    2010699</t>
  </si>
  <si>
    <t xml:space="preserve">    其他财政事务支出</t>
  </si>
  <si>
    <t xml:space="preserve">  20107</t>
  </si>
  <si>
    <t xml:space="preserve">  税收事务</t>
  </si>
  <si>
    <t xml:space="preserve">    2010799</t>
  </si>
  <si>
    <t xml:space="preserve">    其他税收事务支出</t>
  </si>
  <si>
    <t xml:space="preserve">  20108</t>
  </si>
  <si>
    <t xml:space="preserve">  审计事务</t>
  </si>
  <si>
    <t xml:space="preserve">    2010801</t>
  </si>
  <si>
    <t xml:space="preserve">    2010804</t>
  </si>
  <si>
    <t xml:space="preserve">    审计业务</t>
  </si>
  <si>
    <t xml:space="preserve">    2010806</t>
  </si>
  <si>
    <t xml:space="preserve">    信息化建设</t>
  </si>
  <si>
    <t xml:space="preserve">    2010899</t>
  </si>
  <si>
    <t xml:space="preserve">    其他审计事务支出</t>
  </si>
  <si>
    <t xml:space="preserve">  20110</t>
  </si>
  <si>
    <t xml:space="preserve">  人力资源事务</t>
  </si>
  <si>
    <t xml:space="preserve">    2011001</t>
  </si>
  <si>
    <t xml:space="preserve">    2011008</t>
  </si>
  <si>
    <t xml:space="preserve">    引进人才费用</t>
  </si>
  <si>
    <t xml:space="preserve">    2011099</t>
  </si>
  <si>
    <t xml:space="preserve">    其他人力资源事务支出</t>
  </si>
  <si>
    <t xml:space="preserve">  20111</t>
  </si>
  <si>
    <t xml:space="preserve">  纪检监察事务</t>
  </si>
  <si>
    <t xml:space="preserve">    2011101</t>
  </si>
  <si>
    <t xml:space="preserve">    2011104</t>
  </si>
  <si>
    <t xml:space="preserve">    大案要案查处</t>
  </si>
  <si>
    <t xml:space="preserve">    2011199</t>
  </si>
  <si>
    <t xml:space="preserve">    其他纪检监察事务支出</t>
  </si>
  <si>
    <t xml:space="preserve">  20113</t>
  </si>
  <si>
    <t xml:space="preserve">  商贸事务</t>
  </si>
  <si>
    <t xml:space="preserve">    2011301</t>
  </si>
  <si>
    <t xml:space="preserve">    2011308</t>
  </si>
  <si>
    <t xml:space="preserve">    招商引资</t>
  </si>
  <si>
    <t xml:space="preserve">    2011399</t>
  </si>
  <si>
    <t xml:space="preserve">    其他商贸事务支出</t>
  </si>
  <si>
    <t xml:space="preserve">  20114</t>
  </si>
  <si>
    <t xml:space="preserve">  知识产权事务</t>
  </si>
  <si>
    <t xml:space="preserve">    2011409</t>
  </si>
  <si>
    <t xml:space="preserve">    知识产权宏观管理</t>
  </si>
  <si>
    <t xml:space="preserve">  20123</t>
  </si>
  <si>
    <t xml:space="preserve">  民族事务</t>
  </si>
  <si>
    <t xml:space="preserve">    2012399</t>
  </si>
  <si>
    <t xml:space="preserve">    其他民族事务支出</t>
  </si>
  <si>
    <t xml:space="preserve">  20125</t>
  </si>
  <si>
    <t xml:space="preserve">  港澳台事务</t>
  </si>
  <si>
    <t xml:space="preserve">    2012599</t>
  </si>
  <si>
    <t xml:space="preserve">    其他港澳台事务支出</t>
  </si>
  <si>
    <t xml:space="preserve">    其他港澳台侨事务支出</t>
  </si>
  <si>
    <t xml:space="preserve">  20126</t>
  </si>
  <si>
    <t xml:space="preserve">  档案事务</t>
  </si>
  <si>
    <t xml:space="preserve">    2012601</t>
  </si>
  <si>
    <t xml:space="preserve">    2012604</t>
  </si>
  <si>
    <t xml:space="preserve">    档案馆</t>
  </si>
  <si>
    <t xml:space="preserve">    2012699</t>
  </si>
  <si>
    <t xml:space="preserve">    其他档案事务支出</t>
  </si>
  <si>
    <t xml:space="preserve">  20128</t>
  </si>
  <si>
    <t xml:space="preserve">  民主党派及工商联事务</t>
  </si>
  <si>
    <t xml:space="preserve">    2012801</t>
  </si>
  <si>
    <t xml:space="preserve">    2012804</t>
  </si>
  <si>
    <t xml:space="preserve">    2012899</t>
  </si>
  <si>
    <t xml:space="preserve">    其他民主党派及工商联事务支出</t>
  </si>
  <si>
    <t xml:space="preserve">  20129</t>
  </si>
  <si>
    <t xml:space="preserve">  群众团体事务</t>
  </si>
  <si>
    <t xml:space="preserve">    2012901</t>
  </si>
  <si>
    <t xml:space="preserve">    2012903</t>
  </si>
  <si>
    <t xml:space="preserve">    机关服务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</si>
  <si>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</si>
  <si>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</si>
  <si>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</si>
  <si>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</si>
  <si>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</si>
  <si>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 xml:space="preserve">    2013199</t>
  </si>
  <si>
    <t xml:space="preserve">    其他党委办公厅（室）及相关机构事务支出</t>
  </si>
  <si>
    <t xml:space="preserve">  20132</t>
  </si>
  <si>
    <t xml:space="preserve">  组织事务</t>
  </si>
  <si>
    <t xml:space="preserve">    2013201</t>
  </si>
  <si>
    <t xml:space="preserve">    2013204</t>
  </si>
  <si>
    <t xml:space="preserve">    公务员事务</t>
  </si>
  <si>
    <t xml:space="preserve">    2013299</t>
  </si>
  <si>
    <t xml:space="preserve">    其他组织事务支出</t>
  </si>
  <si>
    <t xml:space="preserve">  20133</t>
  </si>
  <si>
    <t xml:space="preserve">  宣传事务</t>
  </si>
  <si>
    <t xml:space="preserve">    2013301</t>
  </si>
  <si>
    <t xml:space="preserve">    2013302</t>
  </si>
  <si>
    <t xml:space="preserve">    2013350</t>
  </si>
  <si>
    <t xml:space="preserve">    2013399</t>
  </si>
  <si>
    <t xml:space="preserve">    其他宣传事务支出</t>
  </si>
  <si>
    <t xml:space="preserve">  20134</t>
  </si>
  <si>
    <t xml:space="preserve">  统战事务</t>
  </si>
  <si>
    <t xml:space="preserve">    2013401</t>
  </si>
  <si>
    <t xml:space="preserve">    2013404</t>
  </si>
  <si>
    <t xml:space="preserve">    宗教事务</t>
  </si>
  <si>
    <t xml:space="preserve">    2013405</t>
  </si>
  <si>
    <t xml:space="preserve">    华侨事务</t>
  </si>
  <si>
    <t xml:space="preserve">    2013499</t>
  </si>
  <si>
    <t xml:space="preserve">    其他统战事务支出</t>
  </si>
  <si>
    <t xml:space="preserve">  20136</t>
  </si>
  <si>
    <t xml:space="preserve">  其他共产党事务支出</t>
  </si>
  <si>
    <t xml:space="preserve">    2013601</t>
  </si>
  <si>
    <t xml:space="preserve">    2013603</t>
  </si>
  <si>
    <t xml:space="preserve">    2013650</t>
  </si>
  <si>
    <t xml:space="preserve">    2013699</t>
  </si>
  <si>
    <t xml:space="preserve">    其他共产党事务支出</t>
  </si>
  <si>
    <t xml:space="preserve">  20137</t>
  </si>
  <si>
    <t xml:space="preserve">  网信事务</t>
  </si>
  <si>
    <t xml:space="preserve">    2013702</t>
  </si>
  <si>
    <t xml:space="preserve">    2013799</t>
  </si>
  <si>
    <t xml:space="preserve">    其他网信事务支出</t>
  </si>
  <si>
    <t xml:space="preserve">  20138</t>
  </si>
  <si>
    <t xml:space="preserve">  市场监督管理事务</t>
  </si>
  <si>
    <t xml:space="preserve">    2013801</t>
  </si>
  <si>
    <t xml:space="preserve">    2013804</t>
  </si>
  <si>
    <t xml:space="preserve">    市场主体管理</t>
  </si>
  <si>
    <t xml:space="preserve">    2013805</t>
  </si>
  <si>
    <t xml:space="preserve">    市场秩序执法</t>
  </si>
  <si>
    <t xml:space="preserve">    2013808</t>
  </si>
  <si>
    <t xml:space="preserve">    2013812</t>
  </si>
  <si>
    <t xml:space="preserve">    药品事务</t>
  </si>
  <si>
    <t xml:space="preserve">    2013815</t>
  </si>
  <si>
    <t xml:space="preserve">    质量安全监管</t>
  </si>
  <si>
    <t xml:space="preserve">    2013816</t>
  </si>
  <si>
    <t xml:space="preserve">    食品安全监管</t>
  </si>
  <si>
    <t xml:space="preserve">    2013899</t>
  </si>
  <si>
    <t xml:space="preserve">    其他市场监督管理事务</t>
  </si>
  <si>
    <t xml:space="preserve">  20199</t>
  </si>
  <si>
    <t xml:space="preserve">  其他一般公共服务支出</t>
  </si>
  <si>
    <t xml:space="preserve">    2019999</t>
  </si>
  <si>
    <t xml:space="preserve">    其他一般公共服务支出</t>
  </si>
  <si>
    <t>203</t>
  </si>
  <si>
    <t>国防支出</t>
  </si>
  <si>
    <t xml:space="preserve">  20306</t>
  </si>
  <si>
    <t xml:space="preserve">  国防动员</t>
  </si>
  <si>
    <t xml:space="preserve">    2030601</t>
  </si>
  <si>
    <t xml:space="preserve">    兵役征集</t>
  </si>
  <si>
    <t xml:space="preserve">    2030605</t>
  </si>
  <si>
    <t xml:space="preserve">    国防教育</t>
  </si>
  <si>
    <t xml:space="preserve">    2030606</t>
  </si>
  <si>
    <t xml:space="preserve">    预备役部队</t>
  </si>
  <si>
    <t xml:space="preserve">    2030607</t>
  </si>
  <si>
    <t xml:space="preserve">    民兵</t>
  </si>
  <si>
    <t xml:space="preserve">    2030699</t>
  </si>
  <si>
    <t xml:space="preserve">    其他国防动员支出</t>
  </si>
  <si>
    <t xml:space="preserve">  20399</t>
  </si>
  <si>
    <t xml:space="preserve">  其他国防支出</t>
  </si>
  <si>
    <t xml:space="preserve">    2039901</t>
  </si>
  <si>
    <t xml:space="preserve">    其他国防支出</t>
  </si>
  <si>
    <t>204</t>
  </si>
  <si>
    <t>公共安全支出</t>
  </si>
  <si>
    <t xml:space="preserve">  20401</t>
  </si>
  <si>
    <t xml:space="preserve">  武装警察部队</t>
  </si>
  <si>
    <t xml:space="preserve">    2040101</t>
  </si>
  <si>
    <t xml:space="preserve">    武装警察部队</t>
  </si>
  <si>
    <t xml:space="preserve">  20402</t>
  </si>
  <si>
    <t xml:space="preserve">  公安</t>
  </si>
  <si>
    <t xml:space="preserve">    2040201</t>
  </si>
  <si>
    <t xml:space="preserve">    2040202</t>
  </si>
  <si>
    <t xml:space="preserve">    2040219</t>
  </si>
  <si>
    <t xml:space="preserve">    2040220</t>
  </si>
  <si>
    <t xml:space="preserve">    执法办案</t>
  </si>
  <si>
    <t xml:space="preserve">    2040221</t>
  </si>
  <si>
    <t xml:space="preserve">    特别业务</t>
  </si>
  <si>
    <t xml:space="preserve">    2040299</t>
  </si>
  <si>
    <t xml:space="preserve">    其他公安支出</t>
  </si>
  <si>
    <t xml:space="preserve">  20404</t>
  </si>
  <si>
    <t xml:space="preserve">  检察</t>
  </si>
  <si>
    <t xml:space="preserve">    2040499</t>
  </si>
  <si>
    <t xml:space="preserve">    其他检察支出</t>
  </si>
  <si>
    <t xml:space="preserve">  20405</t>
  </si>
  <si>
    <t xml:space="preserve">  法院</t>
  </si>
  <si>
    <t xml:space="preserve">    2040599</t>
  </si>
  <si>
    <t xml:space="preserve">    其他法院支出</t>
  </si>
  <si>
    <t xml:space="preserve">  20406</t>
  </si>
  <si>
    <t xml:space="preserve">  司法</t>
  </si>
  <si>
    <t xml:space="preserve">    2040601</t>
  </si>
  <si>
    <t xml:space="preserve">    2040604</t>
  </si>
  <si>
    <t xml:space="preserve">    基层司法业务</t>
  </si>
  <si>
    <t xml:space="preserve">    2040605</t>
  </si>
  <si>
    <t xml:space="preserve">    普法宣传</t>
  </si>
  <si>
    <t xml:space="preserve">    2040607</t>
  </si>
  <si>
    <t xml:space="preserve">    法律援助</t>
  </si>
  <si>
    <t xml:space="preserve">    2040610</t>
  </si>
  <si>
    <t xml:space="preserve">    社区矫正</t>
  </si>
  <si>
    <t xml:space="preserve">    2040612</t>
  </si>
  <si>
    <t xml:space="preserve">    法制建设</t>
  </si>
  <si>
    <t xml:space="preserve">    2040699</t>
  </si>
  <si>
    <t xml:space="preserve">    其他司法支出</t>
  </si>
  <si>
    <t xml:space="preserve">  20499</t>
  </si>
  <si>
    <t xml:space="preserve">  其他公共安全支出</t>
  </si>
  <si>
    <t xml:space="preserve">    2049901</t>
  </si>
  <si>
    <t xml:space="preserve">    其他公共安全支出</t>
  </si>
  <si>
    <t>205</t>
  </si>
  <si>
    <t>教育支出</t>
  </si>
  <si>
    <t xml:space="preserve">  20501</t>
  </si>
  <si>
    <t xml:space="preserve">  教育管理事务</t>
  </si>
  <si>
    <t xml:space="preserve">    2050101</t>
  </si>
  <si>
    <t xml:space="preserve">    2050102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</si>
  <si>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</si>
  <si>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</si>
  <si>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</si>
  <si>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</si>
  <si>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</si>
  <si>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</si>
  <si>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</si>
  <si>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</si>
  <si>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</si>
  <si>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</si>
  <si>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</si>
  <si>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</si>
  <si>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  2050205</t>
  </si>
  <si>
    <t xml:space="preserve">    高等教育</t>
  </si>
  <si>
    <t xml:space="preserve">    2050299</t>
  </si>
  <si>
    <t xml:space="preserve">    其他普通教育支出</t>
  </si>
  <si>
    <t xml:space="preserve">  20503</t>
  </si>
  <si>
    <t xml:space="preserve">  职业教育</t>
  </si>
  <si>
    <t xml:space="preserve">    2050302</t>
  </si>
  <si>
    <t xml:space="preserve">    中等职业教育</t>
  </si>
  <si>
    <t xml:space="preserve">    2050303</t>
  </si>
  <si>
    <t xml:space="preserve">    技校教育</t>
  </si>
  <si>
    <t xml:space="preserve">    2050399</t>
  </si>
  <si>
    <t xml:space="preserve">    其他职业教育支出</t>
  </si>
  <si>
    <t xml:space="preserve">  20505</t>
  </si>
  <si>
    <t xml:space="preserve">  广播电视教育</t>
  </si>
  <si>
    <t xml:space="preserve">    2050501</t>
  </si>
  <si>
    <t xml:space="preserve">    广播电视学校</t>
  </si>
  <si>
    <t xml:space="preserve">  20507</t>
  </si>
  <si>
    <t xml:space="preserve">  特殊教育</t>
  </si>
  <si>
    <t xml:space="preserve">    2050701</t>
  </si>
  <si>
    <t xml:space="preserve">    特殊学校教育</t>
  </si>
  <si>
    <t xml:space="preserve">  20508</t>
  </si>
  <si>
    <t xml:space="preserve">  进修及培训</t>
  </si>
  <si>
    <t xml:space="preserve">    2050801</t>
  </si>
  <si>
    <t xml:space="preserve">    教师进修</t>
  </si>
  <si>
    <t xml:space="preserve">    2050802</t>
  </si>
  <si>
    <t xml:space="preserve">    干部教育</t>
  </si>
  <si>
    <t xml:space="preserve">    2050899</t>
  </si>
  <si>
    <t xml:space="preserve">    其他进修及培训</t>
  </si>
  <si>
    <t xml:space="preserve">  20509</t>
  </si>
  <si>
    <t xml:space="preserve">  教育费附加安排的支出</t>
  </si>
  <si>
    <t xml:space="preserve">    2050904</t>
  </si>
  <si>
    <t xml:space="preserve">    城市中小学教学设施</t>
  </si>
  <si>
    <t xml:space="preserve">    2050999</t>
  </si>
  <si>
    <t xml:space="preserve">    其他教育费附加安排的支出</t>
  </si>
  <si>
    <t xml:space="preserve">  20599</t>
  </si>
  <si>
    <t xml:space="preserve">  其他教育支出</t>
  </si>
  <si>
    <t xml:space="preserve">    2059999</t>
  </si>
  <si>
    <t xml:space="preserve">    其他教育支出</t>
  </si>
  <si>
    <t>206</t>
  </si>
  <si>
    <t>科学技术支出</t>
  </si>
  <si>
    <t xml:space="preserve">  20601</t>
  </si>
  <si>
    <t xml:space="preserve">  科学技术管理事务</t>
  </si>
  <si>
    <t xml:space="preserve">    2060199</t>
  </si>
  <si>
    <t xml:space="preserve">    其他科学技术管理事务支出</t>
  </si>
  <si>
    <t xml:space="preserve">  20604</t>
  </si>
  <si>
    <t xml:space="preserve">  技术研究与开发</t>
  </si>
  <si>
    <t xml:space="preserve">    2060499</t>
  </si>
  <si>
    <t xml:space="preserve">    其他技术研究与开发支出</t>
  </si>
  <si>
    <t xml:space="preserve">  20605</t>
  </si>
  <si>
    <t xml:space="preserve">  科技条件与服务</t>
  </si>
  <si>
    <t xml:space="preserve">    2060502</t>
  </si>
  <si>
    <t xml:space="preserve">    技术创新服务体系</t>
  </si>
  <si>
    <t xml:space="preserve">  20607</t>
  </si>
  <si>
    <t xml:space="preserve">  科学技术普及</t>
  </si>
  <si>
    <t xml:space="preserve">    2060701</t>
  </si>
  <si>
    <t xml:space="preserve">    机构运行</t>
  </si>
  <si>
    <t xml:space="preserve">    2060702</t>
  </si>
  <si>
    <t xml:space="preserve">    科普活动</t>
  </si>
  <si>
    <t xml:space="preserve">    2060799</t>
  </si>
  <si>
    <t xml:space="preserve">    其他科学技术普及支出</t>
  </si>
  <si>
    <t xml:space="preserve">  20699</t>
  </si>
  <si>
    <t xml:space="preserve">  其他科学技术支出</t>
  </si>
  <si>
    <t xml:space="preserve">    2069999</t>
  </si>
  <si>
    <t xml:space="preserve">    其他科学技术支出</t>
  </si>
  <si>
    <t>207</t>
  </si>
  <si>
    <t>文化旅游体育与传媒支出</t>
  </si>
  <si>
    <t xml:space="preserve">  20701</t>
  </si>
  <si>
    <t xml:space="preserve">  文化和旅游</t>
  </si>
  <si>
    <t xml:space="preserve">    2070101</t>
  </si>
  <si>
    <t xml:space="preserve">    2070104</t>
  </si>
  <si>
    <t xml:space="preserve">    图书馆</t>
  </si>
  <si>
    <t xml:space="preserve">    2070106</t>
  </si>
  <si>
    <t xml:space="preserve">    艺术表演场所</t>
  </si>
  <si>
    <t xml:space="preserve">    2070107</t>
  </si>
  <si>
    <t xml:space="preserve">    艺术表演团体</t>
  </si>
  <si>
    <t xml:space="preserve">    2070109</t>
  </si>
  <si>
    <t xml:space="preserve">    群众文化</t>
  </si>
  <si>
    <t xml:space="preserve">    2070110</t>
  </si>
  <si>
    <t xml:space="preserve">    文化和旅游交流与合作</t>
  </si>
  <si>
    <t xml:space="preserve">    2070111</t>
  </si>
  <si>
    <t xml:space="preserve">    文化创作与保护</t>
  </si>
  <si>
    <t xml:space="preserve">    2070112</t>
  </si>
  <si>
    <t xml:space="preserve">    文化和旅游市场管理</t>
  </si>
  <si>
    <t xml:space="preserve">    2070113</t>
  </si>
  <si>
    <t xml:space="preserve">    旅游宣传</t>
  </si>
  <si>
    <t xml:space="preserve">    2070114</t>
  </si>
  <si>
    <t xml:space="preserve">    文化和旅游管理事务</t>
  </si>
  <si>
    <t xml:space="preserve">    2070199</t>
  </si>
  <si>
    <t xml:space="preserve">    其他文化和旅游支出</t>
  </si>
  <si>
    <t xml:space="preserve">  20702</t>
  </si>
  <si>
    <t xml:space="preserve">  文物</t>
  </si>
  <si>
    <t xml:space="preserve">    2070204</t>
  </si>
  <si>
    <t xml:space="preserve">    文物保护</t>
  </si>
  <si>
    <t xml:space="preserve">    2070205</t>
  </si>
  <si>
    <t xml:space="preserve">    博物馆</t>
  </si>
  <si>
    <t xml:space="preserve">  20703</t>
  </si>
  <si>
    <t xml:space="preserve">  体育</t>
  </si>
  <si>
    <t xml:space="preserve">    2070305</t>
  </si>
  <si>
    <t xml:space="preserve">    体育竞赛</t>
  </si>
  <si>
    <t xml:space="preserve">    2070306</t>
  </si>
  <si>
    <t xml:space="preserve">    体育训练</t>
  </si>
  <si>
    <t xml:space="preserve">    2070307</t>
  </si>
  <si>
    <t xml:space="preserve">    体育场馆</t>
  </si>
  <si>
    <t xml:space="preserve">    2070399</t>
  </si>
  <si>
    <t xml:space="preserve">    其他体育支出</t>
  </si>
  <si>
    <t xml:space="preserve">  20706</t>
  </si>
  <si>
    <t xml:space="preserve">  新闻出版电影</t>
  </si>
  <si>
    <t xml:space="preserve">    2070604</t>
  </si>
  <si>
    <t xml:space="preserve">    新闻通讯</t>
  </si>
  <si>
    <t xml:space="preserve">    2070699</t>
  </si>
  <si>
    <t xml:space="preserve">    其他新闻出版电影支出</t>
  </si>
  <si>
    <t xml:space="preserve">  20707</t>
  </si>
  <si>
    <t xml:space="preserve">  国家电影事业发展专项资金安排的支出</t>
  </si>
  <si>
    <t xml:space="preserve">    2070799</t>
  </si>
  <si>
    <t xml:space="preserve">    其他国家电影事业发展专项资金支出</t>
  </si>
  <si>
    <t xml:space="preserve">  20708</t>
  </si>
  <si>
    <t xml:space="preserve">  广播电视</t>
  </si>
  <si>
    <t xml:space="preserve">    2070801</t>
  </si>
  <si>
    <t xml:space="preserve">    2070899</t>
  </si>
  <si>
    <t xml:space="preserve">    其他广播电视支出</t>
  </si>
  <si>
    <t xml:space="preserve">  20799</t>
  </si>
  <si>
    <t xml:space="preserve">  其他文化旅游体育与传媒支出</t>
  </si>
  <si>
    <t xml:space="preserve">    2079999</t>
  </si>
  <si>
    <t xml:space="preserve">    其他文化旅游体育与传媒支出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</si>
  <si>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</si>
  <si>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</si>
  <si>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</si>
  <si>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</si>
  <si>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</si>
  <si>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2080105</t>
  </si>
  <si>
    <t xml:space="preserve">    劳动保障监察</t>
  </si>
  <si>
    <t xml:space="preserve">    2080107</t>
  </si>
  <si>
    <t xml:space="preserve">    社会保险业务管理事务</t>
  </si>
  <si>
    <t xml:space="preserve">    2080108</t>
  </si>
  <si>
    <t xml:space="preserve">    2080109</t>
  </si>
  <si>
    <t xml:space="preserve">    社会保险经办机构</t>
  </si>
  <si>
    <t xml:space="preserve">    2080110</t>
  </si>
  <si>
    <t xml:space="preserve">    劳动关系和维权</t>
  </si>
  <si>
    <t xml:space="preserve">    2080112</t>
  </si>
  <si>
    <t xml:space="preserve">    劳动人事争议调解仲裁</t>
  </si>
  <si>
    <t xml:space="preserve">    2080199</t>
  </si>
  <si>
    <t xml:space="preserve">    其他人力资源和社会保障管理事务支出</t>
  </si>
  <si>
    <t xml:space="preserve">  20802</t>
  </si>
  <si>
    <t xml:space="preserve">  民政管理事务</t>
  </si>
  <si>
    <t xml:space="preserve">    2080201</t>
  </si>
  <si>
    <t xml:space="preserve">    2080202</t>
  </si>
  <si>
    <t xml:space="preserve">    2080207</t>
  </si>
  <si>
    <t xml:space="preserve">    行政区划和地名管理</t>
  </si>
  <si>
    <t xml:space="preserve">    2080208</t>
  </si>
  <si>
    <t xml:space="preserve">    基层政权和社区建设</t>
  </si>
  <si>
    <t xml:space="preserve">    基层政权建设和社区治理</t>
  </si>
  <si>
    <t xml:space="preserve">    2080299</t>
  </si>
  <si>
    <t xml:space="preserve">    其他民政管理事务支出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</si>
  <si>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</si>
  <si>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</si>
  <si>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</si>
  <si>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</si>
  <si>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</si>
  <si>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</si>
  <si>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2080503</t>
  </si>
  <si>
    <t xml:space="preserve">    离退休人员管理机构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</si>
  <si>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</si>
  <si>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</si>
  <si>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</si>
  <si>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</si>
  <si>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2080507</t>
  </si>
  <si>
    <t xml:space="preserve">    对机关事业单位基本养老保险基金的补助</t>
  </si>
  <si>
    <t xml:space="preserve">  20807</t>
  </si>
  <si>
    <t xml:space="preserve">  就业补助</t>
  </si>
  <si>
    <t xml:space="preserve">    2080799</t>
  </si>
  <si>
    <t xml:space="preserve">    其他就业补助支出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</si>
  <si>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</si>
  <si>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</si>
  <si>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</si>
  <si>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</si>
  <si>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</si>
  <si>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</si>
  <si>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</si>
  <si>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</si>
  <si>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  2080806</t>
  </si>
  <si>
    <t xml:space="preserve">    农村籍退役士兵老年生活补助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</si>
  <si>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</si>
  <si>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</si>
  <si>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</si>
  <si>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</si>
  <si>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2080901</t>
  </si>
  <si>
    <t xml:space="preserve">    退役士兵安置</t>
  </si>
  <si>
    <t xml:space="preserve">    2080902</t>
  </si>
  <si>
    <t xml:space="preserve">    军队移交政府的离退休人员安置</t>
  </si>
  <si>
    <t xml:space="preserve">    2080903</t>
  </si>
  <si>
    <t xml:space="preserve">    军队移交政府离退休干部管理机构</t>
  </si>
  <si>
    <t xml:space="preserve">    2080904</t>
  </si>
  <si>
    <t xml:space="preserve">    退役士兵管理教育</t>
  </si>
  <si>
    <t xml:space="preserve">    2080905</t>
  </si>
  <si>
    <t xml:space="preserve">    军队转业干部安置</t>
  </si>
  <si>
    <t xml:space="preserve">    2080999</t>
  </si>
  <si>
    <t xml:space="preserve">    其他退役安置支出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</si>
  <si>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</si>
  <si>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</si>
  <si>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</si>
  <si>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</si>
  <si>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  2081002</t>
  </si>
  <si>
    <t xml:space="preserve">    老年福利</t>
  </si>
  <si>
    <t xml:space="preserve">    2081004</t>
  </si>
  <si>
    <t xml:space="preserve">    殡葬</t>
  </si>
  <si>
    <t xml:space="preserve">    2081005</t>
  </si>
  <si>
    <t xml:space="preserve">    社会福利事业单位</t>
  </si>
  <si>
    <t xml:space="preserve">    2081099</t>
  </si>
  <si>
    <t xml:space="preserve">    其他社会福利支出</t>
  </si>
  <si>
    <t xml:space="preserve">  20811</t>
  </si>
  <si>
    <t xml:space="preserve">  残疾人事业</t>
  </si>
  <si>
    <t xml:space="preserve">    2081101</t>
  </si>
  <si>
    <t xml:space="preserve">    2081104</t>
  </si>
  <si>
    <t xml:space="preserve">    残疾人康复</t>
  </si>
  <si>
    <t xml:space="preserve">    2081105</t>
  </si>
  <si>
    <t xml:space="preserve">    残疾人就业和扶贫</t>
  </si>
  <si>
    <t xml:space="preserve">    2081107</t>
  </si>
  <si>
    <t xml:space="preserve">    残疾人生活和护理补贴</t>
  </si>
  <si>
    <t xml:space="preserve">    2081199</t>
  </si>
  <si>
    <t xml:space="preserve">    其他残疾人事业支出</t>
  </si>
  <si>
    <t xml:space="preserve">  20819</t>
  </si>
  <si>
    <t xml:space="preserve">  最低生活保障</t>
  </si>
  <si>
    <t xml:space="preserve">    2081901</t>
  </si>
  <si>
    <t xml:space="preserve">    城市最低生活保障金支出</t>
  </si>
  <si>
    <t xml:space="preserve">    2081902</t>
  </si>
  <si>
    <t xml:space="preserve">    农村最低生活保障金支出</t>
  </si>
  <si>
    <t xml:space="preserve">  20820</t>
  </si>
  <si>
    <t xml:space="preserve">  临时救助</t>
  </si>
  <si>
    <t xml:space="preserve">    2082001</t>
  </si>
  <si>
    <t xml:space="preserve">    临时救助支出</t>
  </si>
  <si>
    <t xml:space="preserve">    2082002</t>
  </si>
  <si>
    <t xml:space="preserve">    流浪乞讨人员救助支出</t>
  </si>
  <si>
    <t xml:space="preserve">  20821</t>
  </si>
  <si>
    <t xml:space="preserve">  特困人员救助供养</t>
  </si>
  <si>
    <t xml:space="preserve">    2082101</t>
  </si>
  <si>
    <t xml:space="preserve">    城市特困人员救助供养支出</t>
  </si>
  <si>
    <t xml:space="preserve">    2082102</t>
  </si>
  <si>
    <t xml:space="preserve">    农村特困人员救助供养支出</t>
  </si>
  <si>
    <t xml:space="preserve">  20824</t>
  </si>
  <si>
    <t xml:space="preserve">  补充道路交通事故社会救助基金</t>
  </si>
  <si>
    <t xml:space="preserve">    2082402</t>
  </si>
  <si>
    <t xml:space="preserve">    交强险罚款收入补助基金支出</t>
  </si>
  <si>
    <t xml:space="preserve">  20825</t>
  </si>
  <si>
    <t xml:space="preserve">  其他生活救助</t>
  </si>
  <si>
    <t xml:space="preserve">    2082501</t>
  </si>
  <si>
    <t xml:space="preserve">    其他城市生活救助</t>
  </si>
  <si>
    <t xml:space="preserve">    2082502</t>
  </si>
  <si>
    <t xml:space="preserve">    其他农村生活救助</t>
  </si>
  <si>
    <t xml:space="preserve">  20826</t>
  </si>
  <si>
    <t xml:space="preserve">  财政对基本养老保险基金的补助</t>
  </si>
  <si>
    <t xml:space="preserve">    2082602</t>
  </si>
  <si>
    <t xml:space="preserve">    财政对城乡居民基本养老保险基金的补助</t>
  </si>
  <si>
    <t xml:space="preserve">  20828</t>
  </si>
  <si>
    <t xml:space="preserve">  退役军人管理事务</t>
  </si>
  <si>
    <t xml:space="preserve">    2082801</t>
  </si>
  <si>
    <t xml:space="preserve">    2082804</t>
  </si>
  <si>
    <t xml:space="preserve">    拥军优属</t>
  </si>
  <si>
    <t xml:space="preserve">    2082899</t>
  </si>
  <si>
    <t xml:space="preserve">    其他退役军人事务管理支出</t>
  </si>
  <si>
    <t xml:space="preserve">  20830</t>
  </si>
  <si>
    <t xml:space="preserve">  财政代缴社会保险费支出</t>
  </si>
  <si>
    <t xml:space="preserve">    2083001</t>
  </si>
  <si>
    <t xml:space="preserve">    财政代缴城乡居民基本养老保险费支出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</si>
  <si>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</si>
  <si>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</si>
  <si>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</si>
  <si>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</si>
  <si>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</si>
  <si>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</si>
  <si>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</si>
  <si>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</si>
  <si>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 2100101</t>
  </si>
  <si>
    <t xml:space="preserve">    2100199</t>
  </si>
  <si>
    <t xml:space="preserve">    其他卫生健康管理事务支出</t>
  </si>
  <si>
    <t xml:space="preserve">    其他医疗卫生与计划生育管理事务支出</t>
  </si>
  <si>
    <t xml:space="preserve">  21002</t>
  </si>
  <si>
    <t xml:space="preserve">  公立医院</t>
  </si>
  <si>
    <t xml:space="preserve">    2100201</t>
  </si>
  <si>
    <t xml:space="preserve">    综合医院</t>
  </si>
  <si>
    <t xml:space="preserve">    2100202</t>
  </si>
  <si>
    <t xml:space="preserve">    中医（民族）医院</t>
  </si>
  <si>
    <t xml:space="preserve">    2100206</t>
  </si>
  <si>
    <t xml:space="preserve">    妇幼保健医院</t>
  </si>
  <si>
    <t xml:space="preserve">    2100299</t>
  </si>
  <si>
    <t xml:space="preserve">    其他公立医院支出</t>
  </si>
  <si>
    <t xml:space="preserve">  21003</t>
  </si>
  <si>
    <t xml:space="preserve">  基层医疗卫生机构</t>
  </si>
  <si>
    <t xml:space="preserve">    2100302</t>
  </si>
  <si>
    <t xml:space="preserve">    乡镇卫生院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</si>
  <si>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</si>
  <si>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</si>
  <si>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</si>
  <si>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</si>
  <si>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</si>
  <si>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</si>
  <si>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</si>
  <si>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</si>
  <si>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2100403</t>
  </si>
  <si>
    <t xml:space="preserve">    妇幼保健机构</t>
  </si>
  <si>
    <t xml:space="preserve">    2100407</t>
  </si>
  <si>
    <t xml:space="preserve">    其他专业公共卫生机构</t>
  </si>
  <si>
    <t xml:space="preserve">    2100408</t>
  </si>
  <si>
    <t xml:space="preserve">    基本公共卫生服务</t>
  </si>
  <si>
    <t xml:space="preserve">    2100409</t>
  </si>
  <si>
    <t xml:space="preserve">    重大公共卫生服务</t>
  </si>
  <si>
    <t xml:space="preserve">    2100410</t>
  </si>
  <si>
    <t xml:space="preserve">    突发公共卫生事件应急处理</t>
  </si>
  <si>
    <t xml:space="preserve">    2100499</t>
  </si>
  <si>
    <t xml:space="preserve">    其他公共卫生支出</t>
  </si>
  <si>
    <t xml:space="preserve">  21006</t>
  </si>
  <si>
    <t xml:space="preserve">  中医药</t>
  </si>
  <si>
    <t xml:space="preserve">    2100601</t>
  </si>
  <si>
    <t xml:space="preserve">    中医（民族医）药专项</t>
  </si>
  <si>
    <t xml:space="preserve">  21007</t>
  </si>
  <si>
    <t xml:space="preserve">  计划生育事务</t>
  </si>
  <si>
    <t xml:space="preserve">    2100716</t>
  </si>
  <si>
    <t xml:space="preserve">    计划生育机构</t>
  </si>
  <si>
    <t xml:space="preserve">    2100717</t>
  </si>
  <si>
    <t xml:space="preserve">    计划生育服务</t>
  </si>
  <si>
    <t xml:space="preserve">    2100799</t>
  </si>
  <si>
    <t xml:space="preserve">    其他计划生育事务支出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</si>
  <si>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</si>
  <si>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</si>
  <si>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</si>
  <si>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</si>
  <si>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</si>
  <si>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</si>
  <si>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</si>
  <si>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</si>
  <si>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</si>
  <si>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</si>
  <si>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</si>
  <si>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</si>
  <si>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</si>
  <si>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</si>
  <si>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  2101302</t>
  </si>
  <si>
    <t xml:space="preserve">    疾病应急救助</t>
  </si>
  <si>
    <t xml:space="preserve">    2101399</t>
  </si>
  <si>
    <t xml:space="preserve">    其他医疗救助支出</t>
  </si>
  <si>
    <t xml:space="preserve">  21014</t>
  </si>
  <si>
    <t xml:space="preserve">  优抚对象医疗</t>
  </si>
  <si>
    <t xml:space="preserve">    2101401</t>
  </si>
  <si>
    <t xml:space="preserve">    优抚对象医疗补助</t>
  </si>
  <si>
    <t xml:space="preserve">    2101499</t>
  </si>
  <si>
    <t xml:space="preserve">    其他优抚对象医疗支出</t>
  </si>
  <si>
    <t xml:space="preserve">  21015</t>
  </si>
  <si>
    <t xml:space="preserve">  医疗保障管理事务</t>
  </si>
  <si>
    <t xml:space="preserve">    2101501</t>
  </si>
  <si>
    <t xml:space="preserve">    2101504</t>
  </si>
  <si>
    <t xml:space="preserve">    2101505</t>
  </si>
  <si>
    <t xml:space="preserve">    医疗保障政策管理</t>
  </si>
  <si>
    <t xml:space="preserve">    2101599</t>
  </si>
  <si>
    <t xml:space="preserve">    其他医疗保障管理事务支出</t>
  </si>
  <si>
    <t xml:space="preserve">  21016</t>
  </si>
  <si>
    <t xml:space="preserve">  老龄卫生健康事务</t>
  </si>
  <si>
    <t xml:space="preserve">    2101601</t>
  </si>
  <si>
    <t xml:space="preserve">    老龄卫生健康事务</t>
  </si>
  <si>
    <t xml:space="preserve">  21099</t>
  </si>
  <si>
    <t xml:space="preserve">  其他卫生健康支出</t>
  </si>
  <si>
    <t xml:space="preserve">    2109901</t>
  </si>
  <si>
    <t xml:space="preserve">    其他卫生健康支出</t>
  </si>
  <si>
    <t>211</t>
  </si>
  <si>
    <t>节能环保支出</t>
  </si>
  <si>
    <t xml:space="preserve">  21101</t>
  </si>
  <si>
    <t xml:space="preserve">  环境保护管理事务</t>
  </si>
  <si>
    <t xml:space="preserve">    2110101</t>
  </si>
  <si>
    <t xml:space="preserve">    2110104</t>
  </si>
  <si>
    <t xml:space="preserve">    生态环境保护宣传</t>
  </si>
  <si>
    <t xml:space="preserve">    2110199</t>
  </si>
  <si>
    <t xml:space="preserve">    其他环境保护管理事务支出</t>
  </si>
  <si>
    <t xml:space="preserve">  21103</t>
  </si>
  <si>
    <t xml:space="preserve">  污染防治</t>
  </si>
  <si>
    <t xml:space="preserve">    2110302</t>
  </si>
  <si>
    <t xml:space="preserve">    水体</t>
  </si>
  <si>
    <t xml:space="preserve">    2110399</t>
  </si>
  <si>
    <t xml:space="preserve">    其他污染防治支出</t>
  </si>
  <si>
    <t xml:space="preserve">  21104</t>
  </si>
  <si>
    <t xml:space="preserve">  自然生态保护</t>
  </si>
  <si>
    <t xml:space="preserve">    2110401</t>
  </si>
  <si>
    <t xml:space="preserve">    生态保护</t>
  </si>
  <si>
    <t xml:space="preserve">    2110402</t>
  </si>
  <si>
    <t xml:space="preserve">    农村环境保护</t>
  </si>
  <si>
    <t xml:space="preserve">    2110499</t>
  </si>
  <si>
    <t xml:space="preserve">    其他自然生态保护支出</t>
  </si>
  <si>
    <t xml:space="preserve">  21110</t>
  </si>
  <si>
    <t xml:space="preserve">  能源节约利用</t>
  </si>
  <si>
    <t xml:space="preserve">    2111001</t>
  </si>
  <si>
    <t xml:space="preserve">    能源节约利用</t>
  </si>
  <si>
    <t xml:space="preserve">  21111</t>
  </si>
  <si>
    <t xml:space="preserve">  污染减排</t>
  </si>
  <si>
    <t xml:space="preserve">    2111101</t>
  </si>
  <si>
    <t xml:space="preserve">    生态环境监测与信息</t>
  </si>
  <si>
    <t xml:space="preserve">    2111102</t>
  </si>
  <si>
    <t xml:space="preserve">    环境执法监察</t>
  </si>
  <si>
    <t xml:space="preserve">    2111199</t>
  </si>
  <si>
    <t xml:space="preserve">    其他污染减排支出</t>
  </si>
  <si>
    <t>212</t>
  </si>
  <si>
    <t>城乡社区支出</t>
  </si>
  <si>
    <t xml:space="preserve">  21201</t>
  </si>
  <si>
    <t xml:space="preserve">  城乡社区管理事务</t>
  </si>
  <si>
    <t xml:space="preserve">    2120101</t>
  </si>
  <si>
    <t xml:space="preserve">    2120104</t>
  </si>
  <si>
    <t xml:space="preserve">    城管执法</t>
  </si>
  <si>
    <t xml:space="preserve">    2120199</t>
  </si>
  <si>
    <t xml:space="preserve">    其他城乡社区管理事务支出</t>
  </si>
  <si>
    <t xml:space="preserve">  21202</t>
  </si>
  <si>
    <t xml:space="preserve">  城乡社区规划与管理</t>
  </si>
  <si>
    <t xml:space="preserve">    2120201</t>
  </si>
  <si>
    <t xml:space="preserve">    城乡社区规划与管理</t>
  </si>
  <si>
    <t xml:space="preserve">  21203</t>
  </si>
  <si>
    <t xml:space="preserve">  城乡社区公共设施</t>
  </si>
  <si>
    <t xml:space="preserve">    2120303</t>
  </si>
  <si>
    <t xml:space="preserve">    小城镇基础设施建设</t>
  </si>
  <si>
    <t xml:space="preserve">    2120399</t>
  </si>
  <si>
    <t xml:space="preserve">    其他城乡社区公共设施支出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</si>
  <si>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</si>
  <si>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</si>
  <si>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</si>
  <si>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</si>
  <si>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 xml:space="preserve">  21299</t>
  </si>
  <si>
    <t xml:space="preserve">  其他城乡社区支出</t>
  </si>
  <si>
    <t xml:space="preserve">    2129901</t>
  </si>
  <si>
    <t xml:space="preserve">    其他城乡社区支出</t>
  </si>
  <si>
    <t>213</t>
  </si>
  <si>
    <t>农林水支出</t>
  </si>
  <si>
    <t xml:space="preserve">  21301</t>
  </si>
  <si>
    <t xml:space="preserve">  农业农村</t>
  </si>
  <si>
    <t xml:space="preserve">    2130101</t>
  </si>
  <si>
    <t xml:space="preserve">    2130104</t>
  </si>
  <si>
    <t xml:space="preserve">    2130105</t>
  </si>
  <si>
    <t xml:space="preserve">    农垦运行</t>
  </si>
  <si>
    <t xml:space="preserve">    2130106</t>
  </si>
  <si>
    <t xml:space="preserve">    科技转化与推广服务</t>
  </si>
  <si>
    <t xml:space="preserve">    2130108</t>
  </si>
  <si>
    <t xml:space="preserve">    病虫害控制</t>
  </si>
  <si>
    <t xml:space="preserve">    2130109</t>
  </si>
  <si>
    <t xml:space="preserve">    农产品质量安全</t>
  </si>
  <si>
    <t xml:space="preserve">    2130110</t>
  </si>
  <si>
    <t xml:space="preserve">    执法监管</t>
  </si>
  <si>
    <t xml:space="preserve">    2130119</t>
  </si>
  <si>
    <t xml:space="preserve">    防灾救灾</t>
  </si>
  <si>
    <t xml:space="preserve">    2130122</t>
  </si>
  <si>
    <t xml:space="preserve">    农业生产发展</t>
  </si>
  <si>
    <t xml:space="preserve">    2130125</t>
  </si>
  <si>
    <t xml:space="preserve">    农产品加工与促销</t>
  </si>
  <si>
    <t xml:space="preserve">    2130153</t>
  </si>
  <si>
    <t xml:space="preserve">    农田建设</t>
  </si>
  <si>
    <t xml:space="preserve">    2130199</t>
  </si>
  <si>
    <t xml:space="preserve">    其他农业农村支出</t>
  </si>
  <si>
    <t xml:space="preserve">  21302</t>
  </si>
  <si>
    <t xml:space="preserve">  林业和草原</t>
  </si>
  <si>
    <t xml:space="preserve">    2130201</t>
  </si>
  <si>
    <t xml:space="preserve">    2130204</t>
  </si>
  <si>
    <t xml:space="preserve">    事业机构</t>
  </si>
  <si>
    <t xml:space="preserve">    2130209</t>
  </si>
  <si>
    <t xml:space="preserve">    森林生态效益补偿</t>
  </si>
  <si>
    <t xml:space="preserve">    2130212</t>
  </si>
  <si>
    <t xml:space="preserve">    湿地保护</t>
  </si>
  <si>
    <t xml:space="preserve">    2130213</t>
  </si>
  <si>
    <t xml:space="preserve">    林业执法与监督</t>
  </si>
  <si>
    <t xml:space="preserve">    2130234</t>
  </si>
  <si>
    <t xml:space="preserve">    林业防灾减灾</t>
  </si>
  <si>
    <t xml:space="preserve">    2130299</t>
  </si>
  <si>
    <t xml:space="preserve">    其他林业和草原支出</t>
  </si>
  <si>
    <t xml:space="preserve">  21303</t>
  </si>
  <si>
    <t xml:space="preserve">  水利</t>
  </si>
  <si>
    <t xml:space="preserve">    2130301</t>
  </si>
  <si>
    <t xml:space="preserve">    2130305</t>
  </si>
  <si>
    <t xml:space="preserve">    水利工程建设</t>
  </si>
  <si>
    <t xml:space="preserve">    2130306</t>
  </si>
  <si>
    <t xml:space="preserve">    水利工程运行与维护</t>
  </si>
  <si>
    <t xml:space="preserve">    2130311</t>
  </si>
  <si>
    <t xml:space="preserve">    水资源节约管理与保护</t>
  </si>
  <si>
    <t xml:space="preserve">    2130314</t>
  </si>
  <si>
    <t xml:space="preserve">    防汛</t>
  </si>
  <si>
    <t xml:space="preserve">    2130321</t>
  </si>
  <si>
    <t xml:space="preserve">    大中型水库移民后期扶持专项支出</t>
  </si>
  <si>
    <t xml:space="preserve">    2130334</t>
  </si>
  <si>
    <t xml:space="preserve">    水利建设征地及移民支出</t>
  </si>
  <si>
    <t xml:space="preserve">    2130399</t>
  </si>
  <si>
    <t xml:space="preserve">    其他水利支出</t>
  </si>
  <si>
    <t xml:space="preserve">  21305</t>
  </si>
  <si>
    <t xml:space="preserve">  扶贫</t>
  </si>
  <si>
    <t xml:space="preserve">    2130504</t>
  </si>
  <si>
    <t xml:space="preserve">    农村基础设施建设</t>
  </si>
  <si>
    <t xml:space="preserve">    2130599</t>
  </si>
  <si>
    <t xml:space="preserve">    其他扶贫支出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</si>
  <si>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</si>
  <si>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</si>
  <si>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</si>
  <si>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</si>
  <si>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 xml:space="preserve">    2130706</t>
  </si>
  <si>
    <t xml:space="preserve">    对村集体经济组织的补助</t>
  </si>
  <si>
    <t xml:space="preserve">    2130799</t>
  </si>
  <si>
    <t xml:space="preserve">    其他农村综合改革支出</t>
  </si>
  <si>
    <t xml:space="preserve">  21308</t>
  </si>
  <si>
    <t xml:space="preserve">  普惠金融发展支出</t>
  </si>
  <si>
    <t xml:space="preserve">    2130803</t>
  </si>
  <si>
    <t xml:space="preserve">    农业保险保费补贴</t>
  </si>
  <si>
    <t xml:space="preserve">  21399</t>
  </si>
  <si>
    <t xml:space="preserve">  其他农林水支出</t>
  </si>
  <si>
    <t xml:space="preserve">    2139999</t>
  </si>
  <si>
    <t xml:space="preserve">    其他农林水支出</t>
  </si>
  <si>
    <t>214</t>
  </si>
  <si>
    <t>交通运输支出</t>
  </si>
  <si>
    <t xml:space="preserve">  21401</t>
  </si>
  <si>
    <t xml:space="preserve">  公路水路运输</t>
  </si>
  <si>
    <t xml:space="preserve">    2140101</t>
  </si>
  <si>
    <t xml:space="preserve">    2140104</t>
  </si>
  <si>
    <t xml:space="preserve">    公路建设</t>
  </si>
  <si>
    <t xml:space="preserve">    2140106</t>
  </si>
  <si>
    <t xml:space="preserve">    公路养护</t>
  </si>
  <si>
    <t xml:space="preserve">    2140199</t>
  </si>
  <si>
    <t xml:space="preserve">    其他公路水路运输支出</t>
  </si>
  <si>
    <t xml:space="preserve">  21404</t>
  </si>
  <si>
    <t xml:space="preserve">  成品油价格改革对交通运输的补贴</t>
  </si>
  <si>
    <t xml:space="preserve">    2140401</t>
  </si>
  <si>
    <t xml:space="preserve">    对城市公交的补贴</t>
  </si>
  <si>
    <t xml:space="preserve">  21406</t>
  </si>
  <si>
    <t xml:space="preserve">  车辆购置税支出</t>
  </si>
  <si>
    <t xml:space="preserve">    2140601</t>
  </si>
  <si>
    <t xml:space="preserve">    车辆购置税用于公路等基础设施建设支出</t>
  </si>
  <si>
    <t xml:space="preserve">    2140699</t>
  </si>
  <si>
    <t xml:space="preserve">    车辆购置税其他支出</t>
  </si>
  <si>
    <t>215</t>
  </si>
  <si>
    <t>资源勘探工业信息等支出</t>
  </si>
  <si>
    <t xml:space="preserve">  21505</t>
  </si>
  <si>
    <t xml:space="preserve">  工业和信息产业监管</t>
  </si>
  <si>
    <t xml:space="preserve">    2150510</t>
  </si>
  <si>
    <t xml:space="preserve">    工业和信息产业支持</t>
  </si>
  <si>
    <t xml:space="preserve">    2150599</t>
  </si>
  <si>
    <t xml:space="preserve">    其他工业和信息产业监管支出</t>
  </si>
  <si>
    <t xml:space="preserve">  21508</t>
  </si>
  <si>
    <t xml:space="preserve">  支持中小企业发展和管理支出</t>
  </si>
  <si>
    <t xml:space="preserve">    2150899</t>
  </si>
  <si>
    <t xml:space="preserve">    其他支持中小企业发展和管理支出</t>
  </si>
  <si>
    <t>216</t>
  </si>
  <si>
    <t>商业服务业等支出</t>
  </si>
  <si>
    <t xml:space="preserve">  21602</t>
  </si>
  <si>
    <t xml:space="preserve">  商业流通事务</t>
  </si>
  <si>
    <t xml:space="preserve">    2160201</t>
  </si>
  <si>
    <t xml:space="preserve">    2160299</t>
  </si>
  <si>
    <t xml:space="preserve">    其他商业流通事务支出</t>
  </si>
  <si>
    <t xml:space="preserve">  21606</t>
  </si>
  <si>
    <t xml:space="preserve">  涉外发展服务支出</t>
  </si>
  <si>
    <t xml:space="preserve">    2160699</t>
  </si>
  <si>
    <t xml:space="preserve">    其他涉外发展服务支出</t>
  </si>
  <si>
    <t>220</t>
  </si>
  <si>
    <t>自然资源海洋气象等支出</t>
  </si>
  <si>
    <t xml:space="preserve">  22001</t>
  </si>
  <si>
    <t xml:space="preserve">  自然资源事务</t>
  </si>
  <si>
    <t xml:space="preserve">    2200101</t>
  </si>
  <si>
    <t xml:space="preserve">    2200104</t>
  </si>
  <si>
    <t xml:space="preserve">    自然资源规划及管理</t>
  </si>
  <si>
    <t xml:space="preserve">    2200106</t>
  </si>
  <si>
    <t xml:space="preserve">    自然资源利用与保护</t>
  </si>
  <si>
    <t xml:space="preserve">    2200107</t>
  </si>
  <si>
    <t xml:space="preserve">    自然资源社会公益服务</t>
  </si>
  <si>
    <t xml:space="preserve">    2200108</t>
  </si>
  <si>
    <t xml:space="preserve">    自然资源行业业务管理</t>
  </si>
  <si>
    <t xml:space="preserve">    2200109</t>
  </si>
  <si>
    <t xml:space="preserve">    自然资源调查与确权登记</t>
  </si>
  <si>
    <t xml:space="preserve">    2200112</t>
  </si>
  <si>
    <t xml:space="preserve">    土地资源储备支出</t>
  </si>
  <si>
    <t xml:space="preserve">    2200113</t>
  </si>
  <si>
    <t xml:space="preserve">    地质矿产资源与环境调查</t>
  </si>
  <si>
    <t xml:space="preserve">    2200114</t>
  </si>
  <si>
    <t xml:space="preserve">    地质勘查与矿产资源管理</t>
  </si>
  <si>
    <t xml:space="preserve">    2200199</t>
  </si>
  <si>
    <t xml:space="preserve">    其他自然资源事务支出</t>
  </si>
  <si>
    <t xml:space="preserve">  22005</t>
  </si>
  <si>
    <t xml:space="preserve">  气象事务</t>
  </si>
  <si>
    <t xml:space="preserve">    2200504</t>
  </si>
  <si>
    <t xml:space="preserve">    气象事业机构</t>
  </si>
  <si>
    <t xml:space="preserve">    2200509</t>
  </si>
  <si>
    <t xml:space="preserve">    气象服务</t>
  </si>
  <si>
    <t xml:space="preserve">    2200510</t>
  </si>
  <si>
    <t xml:space="preserve">    气象装备保障维护</t>
  </si>
  <si>
    <t xml:space="preserve">    2200511</t>
  </si>
  <si>
    <t xml:space="preserve">    气象基础设施建设与维修</t>
  </si>
  <si>
    <t xml:space="preserve">    2200599</t>
  </si>
  <si>
    <t xml:space="preserve">    其他气象事务支出</t>
  </si>
  <si>
    <t>221</t>
  </si>
  <si>
    <t>住房保障支出</t>
  </si>
  <si>
    <t xml:space="preserve">  22101</t>
  </si>
  <si>
    <t xml:space="preserve">  保障性安居工程支出</t>
  </si>
  <si>
    <t xml:space="preserve">    2210106</t>
  </si>
  <si>
    <t xml:space="preserve">    公共租赁住房</t>
  </si>
  <si>
    <t>222</t>
  </si>
  <si>
    <t>粮油物资储备支出</t>
  </si>
  <si>
    <t xml:space="preserve">  22201</t>
  </si>
  <si>
    <t xml:space="preserve">  粮油事务</t>
  </si>
  <si>
    <t xml:space="preserve">    2220106</t>
  </si>
  <si>
    <t xml:space="preserve">    粮食专项业务活动</t>
  </si>
  <si>
    <t xml:space="preserve">    2220115</t>
  </si>
  <si>
    <t xml:space="preserve">    粮食风险基金</t>
  </si>
  <si>
    <t xml:space="preserve">    2220199</t>
  </si>
  <si>
    <t xml:space="preserve">    其他粮油事务支出</t>
  </si>
  <si>
    <t xml:space="preserve">  22202</t>
  </si>
  <si>
    <t xml:space="preserve">  物资事务</t>
  </si>
  <si>
    <t xml:space="preserve">    2220299</t>
  </si>
  <si>
    <t xml:space="preserve">    其他物资事务支出</t>
  </si>
  <si>
    <t xml:space="preserve">  22204</t>
  </si>
  <si>
    <t xml:space="preserve">  粮油储备</t>
  </si>
  <si>
    <t xml:space="preserve">    2220403</t>
  </si>
  <si>
    <t xml:space="preserve">    储备粮（油）库建设</t>
  </si>
  <si>
    <t>224</t>
  </si>
  <si>
    <t>灾害防治及应急管理支出</t>
  </si>
  <si>
    <t xml:space="preserve">  22401</t>
  </si>
  <si>
    <t xml:space="preserve">  应急管理事务</t>
  </si>
  <si>
    <t xml:space="preserve">    2240101</t>
  </si>
  <si>
    <t xml:space="preserve">    2240103</t>
  </si>
  <si>
    <t xml:space="preserve">    2240106</t>
  </si>
  <si>
    <t xml:space="preserve">    安全监管</t>
  </si>
  <si>
    <t xml:space="preserve">    2240109</t>
  </si>
  <si>
    <t xml:space="preserve">    应急管理</t>
  </si>
  <si>
    <t xml:space="preserve">    2240150</t>
  </si>
  <si>
    <t xml:space="preserve">    2240199</t>
  </si>
  <si>
    <t xml:space="preserve">    其他应急管理支出</t>
  </si>
  <si>
    <t xml:space="preserve">  22402</t>
  </si>
  <si>
    <t xml:space="preserve">  消防事务</t>
  </si>
  <si>
    <t xml:space="preserve">    2240204</t>
  </si>
  <si>
    <t xml:space="preserve">    消防应急救援</t>
  </si>
  <si>
    <t xml:space="preserve">    2240299</t>
  </si>
  <si>
    <t xml:space="preserve">    其他消防事务支出</t>
  </si>
  <si>
    <t xml:space="preserve">  22405</t>
  </si>
  <si>
    <t xml:space="preserve">  地震事务</t>
  </si>
  <si>
    <t xml:space="preserve">    2240599</t>
  </si>
  <si>
    <t xml:space="preserve">    其他地震事务支出</t>
  </si>
  <si>
    <t xml:space="preserve">  22406</t>
  </si>
  <si>
    <t xml:space="preserve">  自然灾害防治</t>
  </si>
  <si>
    <t xml:space="preserve">    2240601</t>
  </si>
  <si>
    <t xml:space="preserve">    地质灾害防治</t>
  </si>
  <si>
    <t xml:space="preserve">    2240699</t>
  </si>
  <si>
    <t xml:space="preserve">    其他自然灾害防治支出</t>
  </si>
  <si>
    <t xml:space="preserve">  22407</t>
  </si>
  <si>
    <t xml:space="preserve">  自然灾害救灾及恢复重建支出</t>
  </si>
  <si>
    <t xml:space="preserve">    2240702</t>
  </si>
  <si>
    <t xml:space="preserve">    地方自然灾害生活补助</t>
  </si>
  <si>
    <t xml:space="preserve">    2240799</t>
  </si>
  <si>
    <t xml:space="preserve">    其他自然灾害救灾及恢复重建支出</t>
  </si>
  <si>
    <t xml:space="preserve">  22499</t>
  </si>
  <si>
    <t xml:space="preserve">  其他灾害防治及应急管理支出</t>
  </si>
  <si>
    <t>227</t>
  </si>
  <si>
    <t>预备费</t>
  </si>
  <si>
    <t>229</t>
  </si>
  <si>
    <t>其他支出</t>
  </si>
  <si>
    <t xml:space="preserve">  22999</t>
  </si>
  <si>
    <t xml:space="preserve">  其他支出</t>
  </si>
  <si>
    <t xml:space="preserve">    2299901</t>
  </si>
  <si>
    <t xml:space="preserve">    其他支出</t>
  </si>
  <si>
    <t>232</t>
  </si>
  <si>
    <t>债务付息支出</t>
  </si>
  <si>
    <t xml:space="preserve">  23203</t>
  </si>
  <si>
    <t xml:space="preserve">  地方政府一般债务付息支出</t>
  </si>
  <si>
    <t xml:space="preserve">    2320301</t>
  </si>
  <si>
    <t xml:space="preserve">    地方政府一般债券付息支出</t>
  </si>
  <si>
    <t>233</t>
  </si>
  <si>
    <t>债务发行费用支出</t>
  </si>
  <si>
    <t xml:space="preserve">  23303</t>
  </si>
  <si>
    <t xml:space="preserve">  地方政府一般债务发行费用支出</t>
  </si>
  <si>
    <t>2020年乳源瑶族自治县一般公共预算支出预算表
（按政府经济分类科目）</t>
  </si>
  <si>
    <t>小计</t>
  </si>
  <si>
    <t>基本支出</t>
  </si>
  <si>
    <t>项目支出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</si>
  <si>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</si>
  <si>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</si>
  <si>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</si>
  <si>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</si>
  <si>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</si>
  <si>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</si>
  <si>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</si>
  <si>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 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</si>
  <si>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</si>
  <si>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</si>
  <si>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</si>
  <si>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</si>
  <si>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</si>
  <si>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</si>
  <si>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</si>
  <si>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</si>
  <si>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</si>
  <si>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</si>
  <si>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</si>
  <si>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</si>
  <si>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</si>
  <si>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</si>
  <si>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</si>
  <si>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</si>
  <si>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</si>
  <si>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</si>
  <si>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</si>
  <si>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</si>
  <si>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</si>
  <si>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</si>
  <si>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</si>
  <si>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</si>
  <si>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</si>
  <si>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</si>
  <si>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机关资本性支出（一）</t>
  </si>
  <si>
    <t xml:space="preserve">  50301</t>
  </si>
  <si>
    <t xml:space="preserve">  房屋建筑物购建</t>
  </si>
  <si>
    <t xml:space="preserve">  房屋建筑物构建</t>
  </si>
  <si>
    <t xml:space="preserve">  50302</t>
  </si>
  <si>
    <t xml:space="preserve">  基础设施建设</t>
  </si>
  <si>
    <t xml:space="preserve">  50303</t>
  </si>
  <si>
    <t xml:space="preserve">  公务用车购置</t>
  </si>
  <si>
    <t xml:space="preserve">  50305</t>
  </si>
  <si>
    <t xml:space="preserve">  土地征迁补偿和安置支出</t>
  </si>
  <si>
    <t xml:space="preserve">  50306</t>
  </si>
  <si>
    <t xml:space="preserve">  设备购置</t>
  </si>
  <si>
    <t xml:space="preserve">  50307</t>
  </si>
  <si>
    <t xml:space="preserve">  大型修缮</t>
  </si>
  <si>
    <t xml:space="preserve">  50399</t>
  </si>
  <si>
    <t xml:space="preserve">  其他资本性支出</t>
  </si>
  <si>
    <t>504</t>
  </si>
  <si>
    <t>机关资本性支出（二）</t>
  </si>
  <si>
    <t xml:space="preserve">  50401</t>
  </si>
  <si>
    <t xml:space="preserve">  50402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</si>
  <si>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</si>
  <si>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</si>
  <si>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</si>
  <si>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</si>
  <si>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</si>
  <si>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</si>
  <si>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 xml:space="preserve">  50599</t>
  </si>
  <si>
    <t xml:space="preserve">  其他对事业单位补助</t>
  </si>
  <si>
    <t>506</t>
  </si>
  <si>
    <t>对事业单位资本性补助</t>
  </si>
  <si>
    <t xml:space="preserve">  50601</t>
  </si>
  <si>
    <t xml:space="preserve">  资本性支出（一）</t>
  </si>
  <si>
    <t>507</t>
  </si>
  <si>
    <t>对企业补助</t>
  </si>
  <si>
    <t xml:space="preserve">  50701</t>
  </si>
  <si>
    <t xml:space="preserve">  费用补贴</t>
  </si>
  <si>
    <t xml:space="preserve">  50702</t>
  </si>
  <si>
    <t xml:space="preserve">  利息补贴</t>
  </si>
  <si>
    <t xml:space="preserve">  50799</t>
  </si>
  <si>
    <t xml:space="preserve">  其他对企业补助</t>
  </si>
  <si>
    <t>508</t>
  </si>
  <si>
    <t>对企业资本性支出</t>
  </si>
  <si>
    <t xml:space="preserve">  50801</t>
  </si>
  <si>
    <t xml:space="preserve">  对企业资本性支出（一）</t>
  </si>
  <si>
    <t>509</t>
  </si>
  <si>
    <t>对个人和家庭的补助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</si>
  <si>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</si>
  <si>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</si>
  <si>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</si>
  <si>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</si>
  <si>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50903</t>
  </si>
  <si>
    <t xml:space="preserve">  个人农业生产补贴</t>
  </si>
  <si>
    <t xml:space="preserve">  50905</t>
  </si>
  <si>
    <t xml:space="preserve">  离退休费</t>
  </si>
  <si>
    <t xml:space="preserve">  50999</t>
  </si>
  <si>
    <t xml:space="preserve">  其他对个人和家庭补助</t>
  </si>
  <si>
    <t>510</t>
  </si>
  <si>
    <t>对社会保障基金补助</t>
  </si>
  <si>
    <t xml:space="preserve">  51002</t>
  </si>
  <si>
    <t xml:space="preserve">  对社会保险基金补助</t>
  </si>
  <si>
    <t>511</t>
  </si>
  <si>
    <t>债务利息及费用支出</t>
  </si>
  <si>
    <t xml:space="preserve">  51101</t>
  </si>
  <si>
    <t xml:space="preserve">  国内债务付息</t>
  </si>
  <si>
    <t xml:space="preserve">  51103</t>
  </si>
  <si>
    <t xml:space="preserve">  国内债务发行费用</t>
  </si>
  <si>
    <t>514</t>
  </si>
  <si>
    <t>预备费及预留</t>
  </si>
  <si>
    <t xml:space="preserve">  51401</t>
  </si>
  <si>
    <t xml:space="preserve">  预备费</t>
  </si>
  <si>
    <t>599</t>
  </si>
  <si>
    <t xml:space="preserve">  59999</t>
  </si>
  <si>
    <t xml:space="preserve"> 乳源瑶族自治县2020年一般公共预算税收返还和转移支付预算表</t>
  </si>
  <si>
    <t>项  目</t>
  </si>
  <si>
    <t xml:space="preserve"> 上级补助收入合计</t>
  </si>
  <si>
    <t xml:space="preserve">   返还性收入</t>
  </si>
  <si>
    <t xml:space="preserve">      1、所得税基数返还收入</t>
  </si>
  <si>
    <t xml:space="preserve">      2、成品油价格和税费改革税收返还收入</t>
  </si>
  <si>
    <t xml:space="preserve">      3、增值税税收返还收入</t>
  </si>
  <si>
    <t xml:space="preserve">      4、增值税“五五分享”税收返还收入</t>
  </si>
  <si>
    <t xml:space="preserve">      5、其他税收返还收入</t>
  </si>
  <si>
    <t xml:space="preserve">   一般性转移支付收入</t>
  </si>
  <si>
    <t xml:space="preserve">     体制补助收入</t>
  </si>
  <si>
    <t xml:space="preserve">     均衡性转移支付收入</t>
  </si>
  <si>
    <t xml:space="preserve">     县级基本财力保障机制奖补资金收入</t>
  </si>
  <si>
    <t xml:space="preserve">     结算补助收入</t>
  </si>
  <si>
    <t xml:space="preserve">     资源枯竭型城市转移支付补助收入</t>
  </si>
  <si>
    <t xml:space="preserve">     企业事业单位划转补助收入</t>
  </si>
  <si>
    <t xml:space="preserve">     *基本养老金转移支付收入</t>
  </si>
  <si>
    <t xml:space="preserve">     *农村综合改革转移支付收入</t>
  </si>
  <si>
    <t xml:space="preserve">     产粮（油）大县奖励资金收入</t>
  </si>
  <si>
    <t xml:space="preserve">     重点生态功能区转移支付收入</t>
  </si>
  <si>
    <t xml:space="preserve">     固定数额补助收入</t>
  </si>
  <si>
    <t xml:space="preserve">     革命老区转移支付收入</t>
  </si>
  <si>
    <t xml:space="preserve">     民族地区转移支付收入</t>
  </si>
  <si>
    <t xml:space="preserve">     边境地区转移支付收入</t>
  </si>
  <si>
    <t xml:space="preserve">     贫困地区转移支付收入</t>
  </si>
  <si>
    <t xml:space="preserve">     一般公共服务共同财政事权转移支付收入</t>
  </si>
  <si>
    <t xml:space="preserve">     公共安全共同事财政事权转移支付收入</t>
  </si>
  <si>
    <t xml:space="preserve">     教育共同事财政事权转移支付收入</t>
  </si>
  <si>
    <t xml:space="preserve">     科学技术共同事财政事权转移支付收入</t>
  </si>
  <si>
    <t xml:space="preserve">     文化旅游体育与传媒共同事财政事权转移支付收入</t>
  </si>
  <si>
    <t xml:space="preserve">     社会保障和就业共同事财政事权转移支付收入</t>
  </si>
  <si>
    <t xml:space="preserve">     医疗卫生共同财政事权转移支付收入</t>
  </si>
  <si>
    <t xml:space="preserve">     节能环保共同财政事权转移支付收入</t>
  </si>
  <si>
    <t xml:space="preserve">     城乡社区共同事财政事权转移支付收入</t>
  </si>
  <si>
    <t xml:space="preserve">     农林水共同事财政事权转移支付收入</t>
  </si>
  <si>
    <t xml:space="preserve">     交通运输共同事财政事权转移支付收入</t>
  </si>
  <si>
    <t xml:space="preserve">     资源勘探电力信息等共同事财政事权转移支付收入</t>
  </si>
  <si>
    <t xml:space="preserve">     商业服务业等共同事财政事权转移支付收入</t>
  </si>
  <si>
    <t xml:space="preserve">     金融共同事财政事权转移支付收入</t>
  </si>
  <si>
    <t xml:space="preserve">     自然资源海洋气象等共同事财政事权转移支付收入</t>
  </si>
  <si>
    <t xml:space="preserve">     住房保障共同事财政事权转移支付收入</t>
  </si>
  <si>
    <t xml:space="preserve">     粮油物资储备共同事财政事权转移支付收入</t>
  </si>
  <si>
    <t xml:space="preserve">     灾害防治及应急管理共同事财政事权转移支付收入</t>
  </si>
  <si>
    <t xml:space="preserve">     其他共同事财政事权转移支付收入</t>
  </si>
  <si>
    <t xml:space="preserve">     其他一般性转移支付收入</t>
  </si>
  <si>
    <t xml:space="preserve">    专项转移支付收入</t>
  </si>
  <si>
    <t xml:space="preserve">      一般公共服务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</si>
  <si>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</si>
  <si>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</si>
  <si>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</si>
  <si>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</si>
  <si>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</si>
  <si>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</si>
  <si>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</si>
  <si>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</si>
  <si>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</si>
  <si>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</si>
  <si>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</si>
  <si>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资源勘探电力信息等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</si>
  <si>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</si>
  <si>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</si>
  <si>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</si>
  <si>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</si>
  <si>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</si>
  <si>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</si>
  <si>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>注：标星号（*）的科目为2020年已删除的科目</t>
  </si>
  <si>
    <t>项           目</t>
  </si>
  <si>
    <t>金额</t>
  </si>
  <si>
    <t>一、2018年末地方政府一般债务余额实际数</t>
  </si>
  <si>
    <t>二、2019年末地方政府一般债务余额限额</t>
  </si>
  <si>
    <t>三、2019年地方政府一般债务发行额</t>
  </si>
  <si>
    <t xml:space="preserve">    其中：新增债券</t>
  </si>
  <si>
    <t xml:space="preserve">         置换债券</t>
  </si>
  <si>
    <t xml:space="preserve">         再融资债券</t>
  </si>
  <si>
    <t>四、2019年地方政府一般债务还本付息额</t>
  </si>
  <si>
    <t xml:space="preserve">    其中：一般债务还本</t>
  </si>
  <si>
    <t xml:space="preserve">          一般债务付息</t>
  </si>
  <si>
    <t>五、2019年末债务余额预计执行数</t>
  </si>
  <si>
    <t>六、2020年地方政府一般债务还本付息预算</t>
  </si>
  <si>
    <t xml:space="preserve">    其中：一般债务还本预算</t>
  </si>
  <si>
    <t xml:space="preserve">          一般债务付息预算</t>
  </si>
  <si>
    <t>项          目</t>
  </si>
  <si>
    <t>执行数</t>
  </si>
  <si>
    <t>一、本级政府性基金预算收入</t>
  </si>
  <si>
    <t xml:space="preserve">  （一）国有土地收益基金收入</t>
  </si>
  <si>
    <t xml:space="preserve">  （二）农业土地开发资金收入</t>
  </si>
  <si>
    <t xml:space="preserve">  （三）国有土地使用权出让收入</t>
  </si>
  <si>
    <t xml:space="preserve">  （四）彩票公益金收入</t>
  </si>
  <si>
    <t xml:space="preserve">  （五）大中型水库移民后期扶持基金收入</t>
  </si>
  <si>
    <t xml:space="preserve">  （六）大中型水库库区基金收入</t>
  </si>
  <si>
    <t xml:space="preserve">  （七）城市基础设施配套费收入</t>
  </si>
  <si>
    <t xml:space="preserve">  （八）小型水库移民扶助基金收入</t>
  </si>
  <si>
    <t xml:space="preserve">  （九）污水处理费收入</t>
  </si>
  <si>
    <t xml:space="preserve">  （十）彩票发行机构和彩票销售机构的业务费用收入</t>
  </si>
  <si>
    <t xml:space="preserve">  （十一）其他政府性基金收入</t>
  </si>
  <si>
    <t xml:space="preserve">  政府性基金转移收入</t>
  </si>
  <si>
    <t xml:space="preserve">  调入资金</t>
  </si>
  <si>
    <t xml:space="preserve">  地方政府专项债务转贷收入</t>
  </si>
  <si>
    <t xml:space="preserve">  上年结余收入</t>
  </si>
  <si>
    <t>一、政府性基金预算支出</t>
  </si>
  <si>
    <t xml:space="preserve">  （一）文化体育与传媒支出</t>
  </si>
  <si>
    <t xml:space="preserve">      国家电影事业发展专项资金安排的支出</t>
  </si>
  <si>
    <t xml:space="preserve">  （二）社会保障和就业支出</t>
  </si>
  <si>
    <t xml:space="preserve">      1、大中型水库移民后期扶持基金支出</t>
  </si>
  <si>
    <t xml:space="preserve">      2、小型水库移民扶助基金安排的支出</t>
  </si>
  <si>
    <t xml:space="preserve">  （三）城乡社区支出</t>
  </si>
  <si>
    <t xml:space="preserve">     1、国有土地使用权出让收入及对应专项债务收入安排的支出</t>
  </si>
  <si>
    <t xml:space="preserve">     2、国有土地收益基金及对应专项债务收入安排的支出</t>
  </si>
  <si>
    <t xml:space="preserve">     3、农业土地开发资金安排的支出</t>
  </si>
  <si>
    <t xml:space="preserve">     4、城市基础设施配套费安排的支出</t>
  </si>
  <si>
    <t xml:space="preserve">     5、污水处理费收入安排的支出</t>
  </si>
  <si>
    <t xml:space="preserve">  （三）农林水支出</t>
  </si>
  <si>
    <t xml:space="preserve">     大中型水库库区基金安排的支出</t>
  </si>
  <si>
    <t xml:space="preserve">  （四）资源勘探信息等支出</t>
  </si>
  <si>
    <t xml:space="preserve">     1、无线电频率占用费安排的支出</t>
  </si>
  <si>
    <t xml:space="preserve">     2、新型墙体材料专项基金及对应专项债务收入安排的支出</t>
  </si>
  <si>
    <t xml:space="preserve">  （五）其他支出</t>
  </si>
  <si>
    <t xml:space="preserve">     1、其他政府性基金及对应专项债务收入安排的支出</t>
  </si>
  <si>
    <t xml:space="preserve">     2、彩票发行销售机构业务费安排的支出</t>
  </si>
  <si>
    <t xml:space="preserve">     3、彩票公益金安排的支出</t>
  </si>
  <si>
    <t xml:space="preserve">  （六）债务付息支出</t>
  </si>
  <si>
    <t xml:space="preserve">     国有土地使用权出让金债务付息支出</t>
  </si>
  <si>
    <t xml:space="preserve">  （七）债务发行费用支出</t>
  </si>
  <si>
    <t xml:space="preserve">     国有土地使用权出让金债务发行费用支出</t>
  </si>
  <si>
    <t xml:space="preserve">  政府性基金转移支付</t>
  </si>
  <si>
    <t xml:space="preserve">  调出资金</t>
  </si>
  <si>
    <t>三、地方政府专项债务还本支出</t>
  </si>
  <si>
    <t xml:space="preserve">  上年结转收入</t>
  </si>
  <si>
    <t xml:space="preserve">     1、国有土地使用权出让收入安排的支出</t>
  </si>
  <si>
    <t xml:space="preserve">     2、国有土地收益基金安排的支出</t>
  </si>
  <si>
    <t xml:space="preserve">     6、国有土地使用权出让收入对应专项债务收入安排的支出</t>
  </si>
  <si>
    <t>项        目</t>
  </si>
  <si>
    <t>文化体育与传媒</t>
  </si>
  <si>
    <t xml:space="preserve">  国家电影事业发展专项资金</t>
  </si>
  <si>
    <t xml:space="preserve">    其他国家电影事业发展专项资金</t>
  </si>
  <si>
    <t>社会保障和就业</t>
  </si>
  <si>
    <t xml:space="preserve">  大中型水库移民后期扶持基金</t>
  </si>
  <si>
    <t xml:space="preserve">    移民补助</t>
  </si>
  <si>
    <t xml:space="preserve">    基础设施建设和经济发展</t>
  </si>
  <si>
    <t>城乡社区</t>
  </si>
  <si>
    <t xml:space="preserve">  农业土地开发资金</t>
  </si>
  <si>
    <t xml:space="preserve">    农业土地开发资金</t>
  </si>
  <si>
    <t xml:space="preserve">  城市基础设施配套费</t>
  </si>
  <si>
    <t xml:space="preserve">    其他城市基础设施配套费</t>
  </si>
  <si>
    <t>农林水</t>
  </si>
  <si>
    <t xml:space="preserve">  大中型水库库区基金</t>
  </si>
  <si>
    <t xml:space="preserve">    其他大中型水库库区基金</t>
  </si>
  <si>
    <t xml:space="preserve">  彩票发行销售机构业务费</t>
  </si>
  <si>
    <t xml:space="preserve">    体育彩票销售机构的业务费</t>
  </si>
  <si>
    <t xml:space="preserve">  彩票公益金</t>
  </si>
  <si>
    <t xml:space="preserve">    用于社会福利的彩票公益金</t>
  </si>
  <si>
    <t xml:space="preserve">    用于体育事业的彩票公益金</t>
  </si>
  <si>
    <t xml:space="preserve">    用于教育事业的彩票公益金</t>
  </si>
  <si>
    <t xml:space="preserve">    用于残疾人事业的彩票公益金</t>
  </si>
  <si>
    <t xml:space="preserve">    用于城乡医疗救助的彩票公益金</t>
  </si>
  <si>
    <t xml:space="preserve">    用于其他社会公益事业的彩票公益金</t>
  </si>
  <si>
    <t>合  计</t>
  </si>
  <si>
    <t>表14</t>
  </si>
  <si>
    <t>一、2018年末地方政府专项债务余额实际数</t>
  </si>
  <si>
    <t>二、2019年末地方政府专项债务余额限额</t>
  </si>
  <si>
    <t>三、2019年地方政府专项债务发行额</t>
  </si>
  <si>
    <t>四、2019年地方政府专项债务还本付息额</t>
  </si>
  <si>
    <t xml:space="preserve">    其中：专项债务还本</t>
  </si>
  <si>
    <t xml:space="preserve">          专项债务付息</t>
  </si>
  <si>
    <t>六、2020年地方政府专项债务还本付息预算</t>
  </si>
  <si>
    <t xml:space="preserve">    其中：专项债务还本预算</t>
  </si>
  <si>
    <t xml:space="preserve">          专项债务付息预算</t>
  </si>
  <si>
    <t>单位:万元</t>
  </si>
  <si>
    <t>一、国有资本经营收入</t>
  </si>
  <si>
    <t xml:space="preserve">    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</si>
  <si>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</si>
  <si>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</si>
  <si>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</si>
  <si>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</si>
  <si>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其他国有资本经营预算企业股利、股息收入</t>
  </si>
  <si>
    <t xml:space="preserve">    产权转让收入</t>
  </si>
  <si>
    <t xml:space="preserve">      其他国有股减持收入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</si>
  <si>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</si>
  <si>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</si>
  <si>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</si>
  <si>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</si>
  <si>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</si>
  <si>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</si>
  <si>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</si>
  <si>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</si>
  <si>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</si>
  <si>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 xml:space="preserve">  国有资本经营预算转移支付收入</t>
  </si>
  <si>
    <t xml:space="preserve">     国有资本经营预算转移支付收入</t>
  </si>
  <si>
    <t>三、上年结余</t>
  </si>
  <si>
    <t>收入合计</t>
  </si>
  <si>
    <t>项      目</t>
  </si>
  <si>
    <t>预算数为上年执行数的％</t>
  </si>
  <si>
    <t>一、国有资本经营支出</t>
  </si>
  <si>
    <t xml:space="preserve"> 社会保障和就业支出</t>
  </si>
  <si>
    <t xml:space="preserve">  补充全国社会保障基金</t>
  </si>
  <si>
    <t xml:space="preserve">    国有资本经营预算补充基金支出</t>
  </si>
  <si>
    <t xml:space="preserve"> 国有资本经营预算支出</t>
  </si>
  <si>
    <t xml:space="preserve">  解决历史遗留问题及改革成本支出</t>
  </si>
  <si>
    <t xml:space="preserve">  国有企业资本注入</t>
  </si>
  <si>
    <t xml:space="preserve">  国有企业政策性补贴</t>
  </si>
  <si>
    <t xml:space="preserve">  金融国有资本经营预算支出</t>
  </si>
  <si>
    <t xml:space="preserve">  国有资本经营预算支出</t>
  </si>
  <si>
    <t xml:space="preserve">    其他国有资本经营预算支出</t>
  </si>
  <si>
    <t xml:space="preserve">    国有资本经营预算调出资金</t>
  </si>
  <si>
    <t>三、年终结余</t>
  </si>
  <si>
    <t>支出合计</t>
  </si>
  <si>
    <t>收               入</t>
  </si>
  <si>
    <t>一、社会保险基金收入</t>
  </si>
  <si>
    <t>其中： 征集收入</t>
  </si>
  <si>
    <t>县财政补贴收入</t>
  </si>
  <si>
    <t>上级补助收入</t>
  </si>
  <si>
    <t>其他收入</t>
  </si>
  <si>
    <t xml:space="preserve">  1、职工基本养老保险基金</t>
  </si>
  <si>
    <t xml:space="preserve">     其中： 征集收入</t>
  </si>
  <si>
    <t xml:space="preserve">    县财政补贴收入</t>
  </si>
  <si>
    <t xml:space="preserve">    上级补助收入</t>
  </si>
  <si>
    <t xml:space="preserve">    其他收入</t>
  </si>
  <si>
    <t xml:space="preserve">  2、城乡居民社会养老保险基金</t>
  </si>
  <si>
    <t xml:space="preserve">  3、失业保险基金</t>
  </si>
  <si>
    <t xml:space="preserve">  4、工伤保险基金</t>
  </si>
  <si>
    <t xml:space="preserve">  5、生育保险基金</t>
  </si>
  <si>
    <t xml:space="preserve">  6、城乡居民基本医疗保险基金</t>
  </si>
  <si>
    <t xml:space="preserve">  7、城镇职工基本医疗保险基金</t>
  </si>
  <si>
    <t xml:space="preserve">  8、机关事业单位基本养老保险基金</t>
  </si>
  <si>
    <t>二、上年结余</t>
  </si>
  <si>
    <t>支               出</t>
  </si>
  <si>
    <t>一、社会保险基金支出</t>
  </si>
  <si>
    <t>其中： 社会保险待遇支出</t>
  </si>
  <si>
    <t>上解上级支出</t>
  </si>
  <si>
    <t>补助下级支出</t>
  </si>
  <si>
    <t xml:space="preserve">     其中： 社会保险待遇支出</t>
  </si>
  <si>
    <t xml:space="preserve">    上解上级支出</t>
  </si>
  <si>
    <t xml:space="preserve">    补助下级支出</t>
  </si>
  <si>
    <t>二、年终结余</t>
  </si>
  <si>
    <t xml:space="preserve">  7、城镇职工基本医疗及生育保险基金</t>
  </si>
  <si>
    <t>项目名称</t>
  </si>
  <si>
    <t>一般公共预算安排的项目</t>
  </si>
  <si>
    <t>政府性基金预算安排的项目</t>
  </si>
  <si>
    <t>其他资金安排的项目</t>
  </si>
  <si>
    <t>乳源瑶族自治县2020年农村安全饮用水保障工程</t>
  </si>
  <si>
    <t>政府投资项目前期费用</t>
  </si>
  <si>
    <t>县城、镇、村垃圾处理经费</t>
  </si>
  <si>
    <t>招商引资和推进民营经济发展专项扶持资金</t>
  </si>
  <si>
    <t>东阳光科研经费</t>
  </si>
  <si>
    <t>乳源县乳城镇、一六镇土地储备项目</t>
  </si>
  <si>
    <t>新农村示范性安居工程项目</t>
  </si>
  <si>
    <t>各中小学校改善办学条件及教育现代化建设经费</t>
  </si>
  <si>
    <t>机关事业单位职业年金</t>
  </si>
  <si>
    <t>教师绩效考核经费</t>
  </si>
  <si>
    <t>机关事业单位养老保险基金财政补助</t>
  </si>
  <si>
    <t>乳桂（乡镇）经济走廊道路改造项目</t>
  </si>
  <si>
    <t>环瑶山公路建设项目</t>
  </si>
  <si>
    <t>农村环境综合整治示范片建设项目</t>
  </si>
  <si>
    <t>机关事业单位职业年金缴费</t>
  </si>
  <si>
    <t>村卫生站规范化建设项目</t>
  </si>
  <si>
    <t>旅游发展专项及旅游宣传推介费</t>
  </si>
  <si>
    <t>人才资源开发专项资金</t>
  </si>
  <si>
    <t>小水电企业技术改造和参与生态保护建设资金</t>
  </si>
  <si>
    <t>全县中小学购买校车服务经费</t>
  </si>
  <si>
    <t>自然保护区生态保护补偿资金</t>
  </si>
  <si>
    <t>省道S258线乳源县鸭麻湖至大布公路改建工程</t>
  </si>
  <si>
    <t>离任村（社区）“两委”干部生活补助</t>
  </si>
  <si>
    <t>桂头镇中心卫生院基本公共卫生服务综合楼建设项目</t>
  </si>
  <si>
    <t>县城LED照明城市亮化节能照明改造及县城亮化经费</t>
  </si>
  <si>
    <t>乳城镇农村综合安居安置房工程项目</t>
  </si>
  <si>
    <t>改善乡镇干部职工住宿条件经费</t>
  </si>
  <si>
    <t>粮食风险基金</t>
  </si>
  <si>
    <t>残疾人康复中心建设项目</t>
  </si>
  <si>
    <t>派出所规范化建设经费</t>
  </si>
  <si>
    <t>情报指挥中心建设经费</t>
  </si>
  <si>
    <t>少数民族发展资金</t>
  </si>
  <si>
    <t>新时代文明实践互助会经费</t>
  </si>
  <si>
    <t>烟叶生产扶持资金</t>
  </si>
  <si>
    <t>2020年班主任岗位绩效</t>
  </si>
  <si>
    <t>教师培训经费</t>
  </si>
  <si>
    <t>原址重建乳源县拘留所</t>
  </si>
  <si>
    <t>54米登高平台消防车</t>
  </si>
  <si>
    <t>党群服务中心建设经费</t>
  </si>
  <si>
    <t>人防主题广场项目建设</t>
  </si>
  <si>
    <t>节水公共机构建设项目及农业农水计量项目经费</t>
  </si>
  <si>
    <t>村（社区）两委班子绩效考核</t>
  </si>
  <si>
    <t>仙湖、一六粮库氮气气调储粮项目经费</t>
  </si>
  <si>
    <t>南水水库周边餐饮经营项目清理整治工作专项资金</t>
  </si>
  <si>
    <t>人民医院住院大楼改扩建项目</t>
  </si>
  <si>
    <t>“智慧乳源”（一期）平台建设项目</t>
  </si>
  <si>
    <t>原民办代课教师生活困难补助资金</t>
  </si>
  <si>
    <t>经济开发区基础设施建设资金</t>
  </si>
  <si>
    <t>农业农村专业合作社经费</t>
  </si>
  <si>
    <t>人大代表建议、意见办理经费</t>
  </si>
  <si>
    <t>森林防灭火经费</t>
  </si>
  <si>
    <t>主流媒体宣传专项经费</t>
  </si>
  <si>
    <t>疫情防控经费</t>
  </si>
  <si>
    <t>广东乳源经济开发区（高新区）基础设施建设工程</t>
  </si>
  <si>
    <t>收储土地及征地和拆迁补偿资金</t>
  </si>
  <si>
    <t>乳源瑶族自治县人民医院择址新建项目（一期）工程</t>
  </si>
  <si>
    <t>乳源瑶族自治县人居环境综合整治和乡村振兴建设项目</t>
  </si>
  <si>
    <t>乳源瑶族自治县老旧小区改造及污水管网、垃圾处理等配套设施建设项目</t>
  </si>
  <si>
    <t>市政建设经费</t>
  </si>
  <si>
    <t>乳源瑶族自治县公办幼儿园学位保障项目</t>
  </si>
  <si>
    <t>乳源瑶族自治县基层公共文化、体育服务提升工程</t>
  </si>
  <si>
    <t>乳源东湖绿色产业新城基础设施建设项目</t>
  </si>
  <si>
    <t>农村基础设施建设经费</t>
  </si>
  <si>
    <t>县城、乡镇污水处理厂设施运营和维护费</t>
  </si>
  <si>
    <t>被征地农民补偿资金</t>
  </si>
  <si>
    <t>一体化智能政务服务大厅建设经费</t>
  </si>
  <si>
    <t>防灾减灾科教体验中心启动经费</t>
  </si>
  <si>
    <t>看守所“智慧磐石”工程建设项目</t>
  </si>
  <si>
    <t>债券类型</t>
  </si>
  <si>
    <t>项目单位</t>
  </si>
  <si>
    <t>偿债资金来源</t>
  </si>
  <si>
    <t>债券额度</t>
  </si>
  <si>
    <t>一般债券</t>
  </si>
  <si>
    <t>乳源瑶族自治县水务局</t>
  </si>
  <si>
    <t>一般公共预算</t>
  </si>
  <si>
    <t>乳源瑶族自治县住房和城乡建设管理局</t>
  </si>
  <si>
    <t>小   计</t>
  </si>
  <si>
    <t>专项债券</t>
  </si>
  <si>
    <t>广东乳源经济开发区基础设施建设</t>
  </si>
  <si>
    <t>广东乳源经济开发区管理委员会</t>
  </si>
  <si>
    <t>部分来源于项目自身收益，部分来源于国有土地使用权出让收入</t>
  </si>
  <si>
    <t>广东乳源经济开发区（高新区）基础设施提升工程</t>
  </si>
  <si>
    <t>项目自身收益</t>
  </si>
  <si>
    <t>乳源瑶族自治县卫生健康局</t>
  </si>
  <si>
    <t>乳源瑶族自治县财政局</t>
  </si>
  <si>
    <t>乳源瑶族自治县农业农村局</t>
  </si>
  <si>
    <t>乳源瑶族自治县文化广电旅游体育局</t>
  </si>
  <si>
    <t>合   计</t>
  </si>
  <si>
    <t/>
  </si>
  <si>
    <t>项目</t>
  </si>
  <si>
    <t>上年预算数</t>
  </si>
  <si>
    <r>
      <rPr>
        <sz val="12"/>
        <rFont val="黑体"/>
        <charset val="134"/>
      </rPr>
      <t>增减额</t>
    </r>
    <r>
      <rPr>
        <sz val="12"/>
        <rFont val="黑体"/>
        <charset val="0"/>
      </rPr>
      <t xml:space="preserve"> </t>
    </r>
  </si>
  <si>
    <r>
      <rPr>
        <sz val="12"/>
        <rFont val="黑体"/>
        <charset val="134"/>
      </rPr>
      <t>增减变化（</t>
    </r>
    <r>
      <rPr>
        <sz val="12"/>
        <rFont val="黑体"/>
        <charset val="0"/>
      </rPr>
      <t>%</t>
    </r>
    <r>
      <rPr>
        <sz val="12"/>
        <rFont val="黑体"/>
        <charset val="134"/>
      </rPr>
      <t>）</t>
    </r>
  </si>
  <si>
    <r>
      <rPr>
        <sz val="11"/>
        <rFont val="Arial"/>
        <charset val="0"/>
      </rPr>
      <t>“</t>
    </r>
    <r>
      <rPr>
        <sz val="11"/>
        <rFont val="宋体"/>
        <charset val="134"/>
      </rPr>
      <t>三公</t>
    </r>
    <r>
      <rPr>
        <sz val="11"/>
        <rFont val="Arial"/>
        <charset val="0"/>
      </rPr>
      <t>”</t>
    </r>
    <r>
      <rPr>
        <sz val="11"/>
        <rFont val="宋体"/>
        <charset val="134"/>
      </rPr>
      <t>经费</t>
    </r>
  </si>
  <si>
    <r>
      <rPr>
        <sz val="11"/>
        <rFont val="Arial"/>
        <charset val="0"/>
      </rPr>
      <t xml:space="preserve">   </t>
    </r>
    <r>
      <rPr>
        <sz val="11"/>
        <rFont val="宋体"/>
        <charset val="134"/>
      </rPr>
      <t>其中：（一）因公出国（境）支出</t>
    </r>
  </si>
  <si>
    <r>
      <rPr>
        <sz val="11"/>
        <rFont val="Arial"/>
        <charset val="0"/>
      </rPr>
      <t xml:space="preserve">              </t>
    </r>
    <r>
      <rPr>
        <sz val="11"/>
        <rFont val="宋体"/>
        <charset val="0"/>
      </rPr>
      <t>（二）公用车购置及运行维护支出</t>
    </r>
  </si>
  <si>
    <r>
      <rPr>
        <sz val="11"/>
        <rFont val="Arial"/>
        <charset val="0"/>
      </rPr>
      <t xml:space="preserve">                       1.</t>
    </r>
    <r>
      <rPr>
        <sz val="11"/>
        <rFont val="宋体"/>
        <charset val="134"/>
      </rPr>
      <t>公务用车购置费</t>
    </r>
  </si>
  <si>
    <r>
      <rPr>
        <sz val="11"/>
        <rFont val="Arial"/>
        <charset val="0"/>
      </rPr>
      <t xml:space="preserve">                       2.</t>
    </r>
    <r>
      <rPr>
        <sz val="11"/>
        <rFont val="宋体"/>
        <charset val="134"/>
      </rPr>
      <t>公务用车运行维护费</t>
    </r>
  </si>
  <si>
    <r>
      <rPr>
        <sz val="11"/>
        <rFont val="Arial"/>
        <charset val="0"/>
      </rPr>
      <t xml:space="preserve">              </t>
    </r>
    <r>
      <rPr>
        <sz val="11"/>
        <rFont val="宋体"/>
        <charset val="0"/>
      </rPr>
      <t>（三）公务接待费支出</t>
    </r>
  </si>
  <si>
    <t>会议费</t>
  </si>
  <si>
    <t>培训费</t>
  </si>
  <si>
    <t>注： 1、本表只取一般公共预算安排的资金。</t>
  </si>
  <si>
    <t xml:space="preserve">     2、“三公”经费包括：因公出国（境）经费、公务用车购置及运行维护费和公务接费。其中：因公出国（境）经费指县直行政单位、事业单位工作人员公务出国（境）的住宿费、差旅费、伙食补助费、杂费、培训费等支出；公务用车购置及运行维护费指县直行政单位、事业单位公务用车购置费、公务用车租用费、燃料费、维修费、过桥过路费、保险费等支出；公务接待费指县直行政单位、事业单位按规定开支的各类公务接待（外宾接待）费用。</t>
  </si>
  <si>
    <t>附件26</t>
  </si>
  <si>
    <t>省定标准
（万元）</t>
  </si>
  <si>
    <t>预算编制数
（万元）</t>
  </si>
  <si>
    <t>足额落实省定标准情况（是/否）</t>
  </si>
  <si>
    <t>一、保工资</t>
  </si>
  <si>
    <t>1、在职国标工资</t>
  </si>
  <si>
    <t>是</t>
  </si>
  <si>
    <t>行政和公检法部门</t>
  </si>
  <si>
    <t>其他部门</t>
  </si>
  <si>
    <t>2、在职年终一次性奖金</t>
  </si>
  <si>
    <t>3、离休人员经费</t>
  </si>
  <si>
    <t>4、地方津补贴</t>
  </si>
  <si>
    <t>5、事业单位绩效工资</t>
  </si>
  <si>
    <t>6、在职工资附加性支出</t>
  </si>
  <si>
    <t>7、机关人员职务与职级并行制度</t>
  </si>
  <si>
    <t>8、乡镇工作补贴</t>
  </si>
  <si>
    <t>9、差额拨款单位财政补助职业年金</t>
  </si>
  <si>
    <t>10、完善人民警察工资待遇政策</t>
  </si>
  <si>
    <t>二、保运转</t>
  </si>
  <si>
    <t>行政部门</t>
  </si>
  <si>
    <t>公检法部门</t>
  </si>
  <si>
    <t>省定标准（万元）</t>
  </si>
  <si>
    <t>预算编制数（万元）</t>
  </si>
  <si>
    <t>其中：</t>
  </si>
  <si>
    <t>备注</t>
  </si>
  <si>
    <t>县本级资金编制预算数（万元）</t>
  </si>
  <si>
    <t>上级补助编制预算数（万元）</t>
  </si>
  <si>
    <t>保基本民生合计</t>
  </si>
  <si>
    <t>（一）农业支出</t>
  </si>
  <si>
    <t xml:space="preserve"> 1、村务监督委员会补贴资金</t>
  </si>
  <si>
    <t xml:space="preserve"> 2、“两委”干部补贴</t>
  </si>
  <si>
    <t xml:space="preserve"> 3、离任村（社区）干部生活补助资金</t>
  </si>
  <si>
    <t xml:space="preserve"> 4、护林员队伍建设资金</t>
  </si>
  <si>
    <t xml:space="preserve"> 5、生态公益林补助资金</t>
  </si>
  <si>
    <t>（二）扶贫支出</t>
  </si>
  <si>
    <t>我省没有该项补助</t>
  </si>
  <si>
    <t>（三）教育经费支出</t>
  </si>
  <si>
    <t xml:space="preserve"> 1、学前教育幼儿资助</t>
  </si>
  <si>
    <t xml:space="preserve"> 2、城乡义务教育生均公用经费</t>
  </si>
  <si>
    <t xml:space="preserve"> （1）小学（城/乡）</t>
  </si>
  <si>
    <t xml:space="preserve"> （2）初中（城/乡）</t>
  </si>
  <si>
    <t xml:space="preserve"> 3、义务教育阶段特殊教育学校和随班就读残疾学生生均公用经费</t>
  </si>
  <si>
    <t xml:space="preserve"> 4、家庭经济困难学生生活补助</t>
  </si>
  <si>
    <t>（1）城乡义务教育家庭经济困难寄宿生生活费补助</t>
  </si>
  <si>
    <r>
      <rPr>
        <sz val="11"/>
        <color rgb="FF000000"/>
        <rFont val="Calibri"/>
        <charset val="0"/>
      </rPr>
      <t>①</t>
    </r>
    <r>
      <rPr>
        <sz val="11"/>
        <color indexed="8"/>
        <rFont val="宋体"/>
        <charset val="134"/>
      </rPr>
      <t>小学</t>
    </r>
  </si>
  <si>
    <r>
      <rPr>
        <sz val="11"/>
        <color rgb="FF000000"/>
        <rFont val="Calibri"/>
        <charset val="0"/>
      </rPr>
      <t>②</t>
    </r>
    <r>
      <rPr>
        <sz val="11"/>
        <color indexed="8"/>
        <rFont val="宋体"/>
        <charset val="134"/>
      </rPr>
      <t>初中</t>
    </r>
  </si>
  <si>
    <t>（2）农村家庭经济困难非寄宿生生活费补助</t>
  </si>
  <si>
    <t>（3）义务教育阶段少数民族地区寄宿制民族班学生生活费补助</t>
  </si>
  <si>
    <t xml:space="preserve"> 5、普通高中学生资助</t>
  </si>
  <si>
    <t xml:space="preserve">  （1）家庭经济困难学生国家助学金</t>
  </si>
  <si>
    <t xml:space="preserve">  （2）免除建档立卡等家庭经济困难学生学杂费</t>
  </si>
  <si>
    <t xml:space="preserve"> 6、中职教育学生资助</t>
  </si>
  <si>
    <t xml:space="preserve">  （2）农村、涉农专业和家庭经济困难学生免学费</t>
  </si>
  <si>
    <t xml:space="preserve"> 7、农村义务教育学生营养改善计划</t>
  </si>
  <si>
    <t>上级应补未补金额为220万元</t>
  </si>
  <si>
    <t xml:space="preserve"> 8、提高寄宿制学校等公用经费水平</t>
  </si>
  <si>
    <t xml:space="preserve"> 9、欠发达地区实施绩效工资落实教师工资福利待遇“两相当”</t>
  </si>
  <si>
    <t xml:space="preserve"> 10、山区边远地区学校教师生活补助</t>
  </si>
  <si>
    <t xml:space="preserve"> 11、精准扶贫建档立卡贫困学生免学费和生活费补助</t>
  </si>
  <si>
    <t>上级应补未补金额为31万元</t>
  </si>
  <si>
    <t xml:space="preserve"> 12、民办代课教师补助</t>
  </si>
  <si>
    <t>上级应补未补金额为65万元</t>
  </si>
  <si>
    <t>（四）文化支出</t>
  </si>
  <si>
    <t xml:space="preserve"> 1、农村文化建设支出</t>
  </si>
  <si>
    <t xml:space="preserve"> 2、农村电影放映员补助</t>
  </si>
  <si>
    <t>（五）社会保障支出</t>
  </si>
  <si>
    <t xml:space="preserve"> 1、城市居民最低生活保障金</t>
  </si>
  <si>
    <t>上级应补未补金额为9万元</t>
  </si>
  <si>
    <t xml:space="preserve"> 2、农村居民最低生活保障金</t>
  </si>
  <si>
    <t>上级应补未补金额为311万元</t>
  </si>
  <si>
    <t xml:space="preserve"> 3、城乡居民社会养老保险</t>
  </si>
  <si>
    <t>（1）城乡居民基本养老保险缴费补贴</t>
  </si>
  <si>
    <t>上级应补未补金额为44万元</t>
  </si>
  <si>
    <t>（2）城乡居民基本养老保险基础养老金补贴</t>
  </si>
  <si>
    <t xml:space="preserve"> 4、特困人员供养</t>
  </si>
  <si>
    <t>（1）农村特困人员供养</t>
  </si>
  <si>
    <t>（2）城镇特困人员供养</t>
  </si>
  <si>
    <t xml:space="preserve"> 5、孤儿基本生活保障</t>
  </si>
  <si>
    <t xml:space="preserve"> 6、0-6岁残疾儿童康复救助</t>
  </si>
  <si>
    <t xml:space="preserve"> 7、贫困残疾人家庭无障碍改造补贴</t>
  </si>
  <si>
    <t>上级应补未补金额为2万元</t>
  </si>
  <si>
    <t xml:space="preserve"> 8、困难残疾人生活补贴</t>
  </si>
  <si>
    <t xml:space="preserve"> 9、重度残疾人护理补贴</t>
  </si>
  <si>
    <t>上级应补未补金额为32万元</t>
  </si>
  <si>
    <t xml:space="preserve"> 10、阳光家园计划（智力、精神和重度肢体残疾人托养服务）</t>
  </si>
  <si>
    <t>上级应补未补金额为17万元</t>
  </si>
  <si>
    <t>（六）卫生健康支出</t>
  </si>
  <si>
    <t xml:space="preserve"> 1、城乡居民基本医疗保险</t>
  </si>
  <si>
    <t>上级应补未补金额为2441万元</t>
  </si>
  <si>
    <t xml:space="preserve"> 2、基本公共卫生服务</t>
  </si>
  <si>
    <t>上级应补未补金额为57万元</t>
  </si>
  <si>
    <t xml:space="preserve"> 3、基层医疗卫生机构事业费补助</t>
  </si>
  <si>
    <t xml:space="preserve"> 4、边远山区乡镇卫生院医务人员岗位津贴专项经费</t>
  </si>
  <si>
    <t xml:space="preserve"> 5、经济欠发达地区行政村驻村医务人员补贴</t>
  </si>
  <si>
    <t xml:space="preserve"> 6、农村接生员和赤脚医生生活困难补助资金</t>
  </si>
  <si>
    <t>上级应补未补金额为60万元</t>
  </si>
  <si>
    <t xml:space="preserve"> 7、休禁渔民补助</t>
  </si>
  <si>
    <t>上级应补未补金额为50万元</t>
  </si>
  <si>
    <t>（七）计划生育支出</t>
  </si>
  <si>
    <t xml:space="preserve"> 1、农村部分计划生育生育家庭奖励扶助</t>
  </si>
  <si>
    <t>按实际编列，省没有核定标准</t>
  </si>
  <si>
    <t xml:space="preserve"> 2、全国计划生育特别扶助制度</t>
  </si>
  <si>
    <t xml:space="preserve"> 3、国家免费孕前优生健康检查</t>
  </si>
  <si>
    <t>按实际编列，省没有核定标准。</t>
  </si>
  <si>
    <t>（八）村级支出</t>
  </si>
  <si>
    <t>（九）其他基本民生支出</t>
  </si>
  <si>
    <t>金   额</t>
  </si>
  <si>
    <t xml:space="preserve">  一、一般公共预算支出</t>
  </si>
  <si>
    <t xml:space="preserve">    其中：1、基本支出</t>
  </si>
  <si>
    <t xml:space="preserve">          2、项目支出</t>
  </si>
  <si>
    <t xml:space="preserve">  二、政府性基金预算支出</t>
  </si>
  <si>
    <t xml:space="preserve">  三、国有资本经营预算支出</t>
  </si>
  <si>
    <t>合    计</t>
  </si>
  <si>
    <t>备注：</t>
  </si>
  <si>
    <t xml:space="preserve">    1、根据预算法第五十四条，预算年度开始后，各级预算草案在本级人民代表大会批准前，可以安排下列支出：（一）上一年度结转的支出；（二）参照一年同期的预算支出数额安排必须支付的本年度部门基本支出、项目支出，以及对下级政府的转移性支付；（三）法律规定必须履行支付义务的支出，以及用于自然灾害等突发事件处理的支出；</t>
  </si>
  <si>
    <t xml:space="preserve">    2、基本支出含人员工资、公用经费和车辆经费；</t>
  </si>
  <si>
    <t xml:space="preserve">    3、项目支出主要有上级转移支付资金、新增政府债券资金和部分急须安排的项目资金。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</si>
</sst>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 * #,##0_ ;_ * \-#,##0_ ;_ * &quot;-&quot;??_ ;_ @_ "/>
    <numFmt numFmtId="177" formatCode="0_ "/>
    <numFmt numFmtId="178" formatCode="#,##0_ "/>
    <numFmt numFmtId="179" formatCode="#,##0.00_);[Red]\(#,##0.00\)"/>
    <numFmt numFmtId="180" formatCode="#,##0_);[Red]\(#,##0\)"/>
  </numFmts>
  <fonts count="92">
    <font>
      <sz val="9"/>
      <name val="宋体"/>
      <charset val="134"/>
    </font>
    <font>
      <sz val="12"/>
      <name val="宋体"/>
      <charset val="134"/>
    </font>
    <font>
      <sz val="18"/>
      <color indexed="8"/>
      <name val="黑体"/>
      <charset val="134"/>
    </font>
    <font>
      <b/>
      <sz val="18"/>
      <color indexed="8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000000"/>
      <name val="Calibri"/>
      <charset val="0"/>
    </font>
    <font>
      <sz val="12"/>
      <name val="宋体"/>
      <charset val="134"/>
      <scheme val="minor"/>
    </font>
    <font>
      <sz val="16"/>
      <name val="黑体"/>
      <charset val="134"/>
    </font>
    <font>
      <sz val="10"/>
      <name val="Arial"/>
      <charset val="0"/>
    </font>
    <font>
      <b/>
      <sz val="16"/>
      <name val="黑体"/>
      <charset val="134"/>
    </font>
    <font>
      <sz val="11"/>
      <name val="Arial"/>
      <charset val="0"/>
    </font>
    <font>
      <sz val="12"/>
      <name val="黑体"/>
      <charset val="0"/>
    </font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b/>
      <sz val="16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宋体"/>
      <charset val="0"/>
    </font>
    <font>
      <b/>
      <sz val="12"/>
      <color indexed="8"/>
      <name val="宋体"/>
      <charset val="134"/>
    </font>
    <font>
      <sz val="12"/>
      <color theme="1"/>
      <name val="黑体"/>
      <charset val="134"/>
    </font>
    <font>
      <sz val="11"/>
      <name val="黑体"/>
      <charset val="134"/>
    </font>
    <font>
      <sz val="19.5"/>
      <name val="方正小标宋简体"/>
      <charset val="134"/>
    </font>
    <font>
      <sz val="11"/>
      <name val="宋体"/>
      <charset val="134"/>
      <scheme val="minor"/>
    </font>
    <font>
      <sz val="11"/>
      <name val="Helv"/>
      <charset val="134"/>
    </font>
    <font>
      <sz val="10"/>
      <name val="Helv"/>
      <charset val="134"/>
    </font>
    <font>
      <sz val="11"/>
      <name val="宋体"/>
      <charset val="134"/>
      <scheme val="maj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黑体"/>
      <charset val="134"/>
    </font>
    <font>
      <sz val="11"/>
      <name val="方正书宋简体"/>
      <charset val="134"/>
    </font>
    <font>
      <sz val="12"/>
      <name val="方正书宋简体"/>
      <charset val="134"/>
    </font>
    <font>
      <b/>
      <sz val="18"/>
      <name val="黑体"/>
      <charset val="134"/>
    </font>
    <font>
      <b/>
      <sz val="11"/>
      <name val="方正书宋简体"/>
      <charset val="134"/>
    </font>
    <font>
      <b/>
      <sz val="12"/>
      <name val="方正书宋简体"/>
      <charset val="134"/>
    </font>
    <font>
      <sz val="9"/>
      <name val="黑体"/>
      <charset val="134"/>
    </font>
    <font>
      <sz val="11"/>
      <name val="宋体"/>
      <charset val="0"/>
    </font>
    <font>
      <b/>
      <sz val="14"/>
      <name val="黑体"/>
      <charset val="0"/>
    </font>
    <font>
      <sz val="11"/>
      <name val="黑体"/>
      <charset val="0"/>
    </font>
    <font>
      <sz val="11"/>
      <name val="宋体"/>
      <charset val="0"/>
      <scheme val="minor"/>
    </font>
    <font>
      <sz val="14"/>
      <name val="宋体"/>
      <charset val="134"/>
      <scheme val="minor"/>
    </font>
    <font>
      <sz val="12"/>
      <name val="MS Serif"/>
      <charset val="134"/>
    </font>
    <font>
      <sz val="16"/>
      <name val="宋体"/>
      <charset val="134"/>
      <scheme val="minor"/>
    </font>
    <font>
      <b/>
      <sz val="15"/>
      <color indexed="6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indexed="6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9"/>
      <color theme="1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indexed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</borders>
  <cellStyleXfs count="331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61" fillId="12" borderId="26" applyNumberFormat="0" applyAlignment="0" applyProtection="0">
      <alignment vertical="center"/>
    </xf>
    <xf numFmtId="0" fontId="0" fillId="0" borderId="0"/>
    <xf numFmtId="41" fontId="23" fillId="0" borderId="0" applyFont="0" applyFill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6" fillId="2" borderId="28" applyNumberFormat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5" fillId="2" borderId="32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23" fillId="7" borderId="24" applyNumberFormat="0" applyFont="0" applyAlignment="0" applyProtection="0">
      <alignment vertical="center"/>
    </xf>
    <xf numFmtId="0" fontId="1" fillId="0" borderId="0"/>
    <xf numFmtId="0" fontId="79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" fillId="0" borderId="0"/>
    <xf numFmtId="0" fontId="57" fillId="1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81" fillId="0" borderId="23" applyNumberFormat="0" applyFill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79" fillId="0" borderId="35" applyNumberFormat="0" applyFill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7" fillId="0" borderId="0">
      <alignment vertical="center"/>
    </xf>
    <xf numFmtId="0" fontId="78" fillId="10" borderId="34" applyNumberFormat="0" applyAlignment="0" applyProtection="0">
      <alignment vertical="center"/>
    </xf>
    <xf numFmtId="0" fontId="59" fillId="10" borderId="26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8" fillId="9" borderId="25" applyNumberFormat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1" fillId="27" borderId="31" applyNumberFormat="0" applyFont="0" applyAlignment="0" applyProtection="0">
      <alignment vertical="center"/>
    </xf>
    <xf numFmtId="0" fontId="85" fillId="0" borderId="36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4" fillId="8" borderId="28" applyNumberFormat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5" fillId="2" borderId="32" applyNumberFormat="0" applyAlignment="0" applyProtection="0">
      <alignment vertical="center"/>
    </xf>
    <xf numFmtId="0" fontId="67" fillId="0" borderId="0">
      <alignment vertical="center"/>
    </xf>
    <xf numFmtId="0" fontId="71" fillId="30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69" fillId="39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7" fillId="0" borderId="3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" fillId="0" borderId="0"/>
    <xf numFmtId="0" fontId="12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5" fillId="2" borderId="32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5" fillId="2" borderId="32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5" fillId="2" borderId="32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6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6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87" fillId="0" borderId="3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88" fillId="0" borderId="0" applyBorder="0"/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4" fillId="8" borderId="28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6" fillId="2" borderId="2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6" fillId="2" borderId="2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6" fillId="2" borderId="2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6" fillId="2" borderId="2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6" fillId="28" borderId="33" applyNumberFormat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6" fillId="28" borderId="3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6" fillId="28" borderId="33" applyNumberFormat="0" applyAlignment="0" applyProtection="0">
      <alignment vertical="center"/>
    </xf>
    <xf numFmtId="0" fontId="1" fillId="0" borderId="0"/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6" fillId="28" borderId="3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" fillId="0" borderId="0"/>
    <xf numFmtId="0" fontId="57" fillId="15" borderId="0" applyNumberFormat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75" fillId="2" borderId="32" applyNumberFormat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7" fillId="0" borderId="0">
      <alignment vertical="center"/>
    </xf>
    <xf numFmtId="0" fontId="87" fillId="0" borderId="38" applyNumberFormat="0" applyFill="0" applyAlignment="0" applyProtection="0">
      <alignment vertical="center"/>
    </xf>
    <xf numFmtId="0" fontId="67" fillId="0" borderId="0">
      <alignment vertical="center"/>
    </xf>
    <xf numFmtId="0" fontId="87" fillId="0" borderId="38" applyNumberFormat="0" applyFill="0" applyAlignment="0" applyProtection="0">
      <alignment vertical="center"/>
    </xf>
    <xf numFmtId="0" fontId="87" fillId="0" borderId="38" applyNumberFormat="0" applyFill="0" applyAlignment="0" applyProtection="0">
      <alignment vertical="center"/>
    </xf>
    <xf numFmtId="0" fontId="87" fillId="0" borderId="3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76" fillId="28" borderId="3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" fillId="0" borderId="0"/>
    <xf numFmtId="0" fontId="1" fillId="0" borderId="0" applyBorder="0"/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66" fillId="2" borderId="28" applyNumberFormat="0" applyAlignment="0" applyProtection="0">
      <alignment vertical="center"/>
    </xf>
    <xf numFmtId="0" fontId="76" fillId="28" borderId="33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74" fillId="8" borderId="28" applyNumberFormat="0" applyAlignment="0" applyProtection="0">
      <alignment vertical="center"/>
    </xf>
    <xf numFmtId="0" fontId="74" fillId="8" borderId="28" applyNumberFormat="0" applyAlignment="0" applyProtection="0">
      <alignment vertical="center"/>
    </xf>
    <xf numFmtId="0" fontId="74" fillId="8" borderId="28" applyNumberFormat="0" applyAlignment="0" applyProtection="0">
      <alignment vertical="center"/>
    </xf>
    <xf numFmtId="0" fontId="74" fillId="8" borderId="28" applyNumberFormat="0" applyAlignment="0" applyProtection="0">
      <alignment vertical="center"/>
    </xf>
    <xf numFmtId="0" fontId="1" fillId="27" borderId="31" applyNumberFormat="0" applyFont="0" applyAlignment="0" applyProtection="0">
      <alignment vertical="center"/>
    </xf>
    <xf numFmtId="0" fontId="1" fillId="27" borderId="31" applyNumberFormat="0" applyFont="0" applyAlignment="0" applyProtection="0">
      <alignment vertical="center"/>
    </xf>
    <xf numFmtId="0" fontId="1" fillId="27" borderId="31" applyNumberFormat="0" applyFont="0" applyAlignment="0" applyProtection="0">
      <alignment vertical="center"/>
    </xf>
    <xf numFmtId="0" fontId="1" fillId="27" borderId="31" applyNumberFormat="0" applyFont="0" applyAlignment="0" applyProtection="0">
      <alignment vertical="center"/>
    </xf>
    <xf numFmtId="0" fontId="1" fillId="27" borderId="31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45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263" applyFont="1" applyFill="1" applyBorder="1" applyAlignment="1">
      <alignment vertical="center"/>
    </xf>
    <xf numFmtId="0" fontId="5" fillId="0" borderId="0" xfId="263" applyFont="1" applyFill="1" applyBorder="1" applyAlignment="1">
      <alignment vertical="center"/>
    </xf>
    <xf numFmtId="0" fontId="1" fillId="0" borderId="0" xfId="0" applyFont="1" applyFill="1" applyBorder="1" applyAlignment="1"/>
    <xf numFmtId="0" fontId="6" fillId="0" borderId="0" xfId="263" applyFont="1" applyFill="1" applyBorder="1" applyAlignment="1">
      <alignment vertical="center" wrapText="1"/>
    </xf>
    <xf numFmtId="0" fontId="6" fillId="0" borderId="0" xfId="263" applyFont="1" applyFill="1" applyBorder="1" applyAlignment="1">
      <alignment horizontal="center" vertical="center"/>
    </xf>
    <xf numFmtId="0" fontId="1" fillId="0" borderId="0" xfId="263" applyFont="1" applyFill="1" applyBorder="1" applyAlignment="1">
      <alignment vertical="center" wrapText="1"/>
    </xf>
    <xf numFmtId="0" fontId="7" fillId="0" borderId="0" xfId="263" applyFont="1" applyFill="1" applyBorder="1" applyAlignment="1">
      <alignment horizontal="center" vertical="center" wrapText="1"/>
    </xf>
    <xf numFmtId="0" fontId="7" fillId="0" borderId="0" xfId="263" applyFont="1" applyFill="1" applyBorder="1" applyAlignment="1">
      <alignment horizontal="center" vertical="center"/>
    </xf>
    <xf numFmtId="0" fontId="4" fillId="0" borderId="2" xfId="131" applyFont="1" applyFill="1" applyBorder="1" applyAlignment="1">
      <alignment horizontal="center" vertical="center" wrapText="1"/>
    </xf>
    <xf numFmtId="0" fontId="4" fillId="0" borderId="3" xfId="131" applyFont="1" applyFill="1" applyBorder="1" applyAlignment="1">
      <alignment horizontal="center" vertical="center" wrapText="1"/>
    </xf>
    <xf numFmtId="0" fontId="4" fillId="0" borderId="4" xfId="131" applyFont="1" applyFill="1" applyBorder="1" applyAlignment="1">
      <alignment horizontal="center" vertical="center" wrapText="1"/>
    </xf>
    <xf numFmtId="0" fontId="4" fillId="0" borderId="2" xfId="131" applyFont="1" applyFill="1" applyBorder="1" applyAlignment="1">
      <alignment horizontal="center" vertical="center"/>
    </xf>
    <xf numFmtId="0" fontId="4" fillId="0" borderId="5" xfId="131" applyFont="1" applyFill="1" applyBorder="1" applyAlignment="1">
      <alignment horizontal="center" vertical="center" wrapText="1"/>
    </xf>
    <xf numFmtId="0" fontId="4" fillId="0" borderId="5" xfId="131" applyFont="1" applyFill="1" applyBorder="1" applyAlignment="1">
      <alignment horizontal="center" vertical="center"/>
    </xf>
    <xf numFmtId="0" fontId="8" fillId="0" borderId="5" xfId="131" applyFont="1" applyFill="1" applyBorder="1" applyAlignment="1">
      <alignment horizontal="center" vertical="center" wrapText="1"/>
    </xf>
    <xf numFmtId="178" fontId="9" fillId="0" borderId="5" xfId="131" applyNumberFormat="1" applyFont="1" applyFill="1" applyBorder="1" applyAlignment="1">
      <alignment horizontal="center" vertical="center" wrapText="1"/>
    </xf>
    <xf numFmtId="0" fontId="9" fillId="0" borderId="5" xfId="131" applyFont="1" applyFill="1" applyBorder="1" applyAlignment="1">
      <alignment horizontal="center" vertical="center" wrapText="1"/>
    </xf>
    <xf numFmtId="0" fontId="9" fillId="0" borderId="5" xfId="131" applyFont="1" applyFill="1" applyBorder="1" applyAlignment="1">
      <alignment horizontal="center" vertical="center"/>
    </xf>
    <xf numFmtId="0" fontId="10" fillId="0" borderId="1" xfId="263" applyFont="1" applyFill="1" applyBorder="1" applyAlignment="1">
      <alignment horizontal="left" vertical="center" wrapText="1"/>
    </xf>
    <xf numFmtId="178" fontId="10" fillId="0" borderId="1" xfId="263" applyNumberFormat="1" applyFont="1" applyFill="1" applyBorder="1" applyAlignment="1">
      <alignment horizontal="center" vertical="center"/>
    </xf>
    <xf numFmtId="0" fontId="11" fillId="0" borderId="1" xfId="263" applyFont="1" applyFill="1" applyBorder="1" applyAlignment="1">
      <alignment horizontal="center" vertical="center"/>
    </xf>
    <xf numFmtId="0" fontId="5" fillId="0" borderId="1" xfId="263" applyFont="1" applyFill="1" applyBorder="1" applyAlignment="1">
      <alignment vertical="center"/>
    </xf>
    <xf numFmtId="49" fontId="12" fillId="0" borderId="1" xfId="263" applyNumberFormat="1" applyFont="1" applyFill="1" applyBorder="1" applyAlignment="1">
      <alignment vertical="center" wrapText="1"/>
    </xf>
    <xf numFmtId="178" fontId="12" fillId="0" borderId="1" xfId="263" applyNumberFormat="1" applyFont="1" applyFill="1" applyBorder="1" applyAlignment="1">
      <alignment horizontal="center" vertical="center" wrapText="1"/>
    </xf>
    <xf numFmtId="0" fontId="1" fillId="0" borderId="1" xfId="263" applyFont="1" applyFill="1" applyBorder="1" applyAlignment="1">
      <alignment vertical="center"/>
    </xf>
    <xf numFmtId="0" fontId="10" fillId="0" borderId="1" xfId="263" applyFont="1" applyFill="1" applyBorder="1" applyAlignment="1">
      <alignment vertical="center" wrapText="1"/>
    </xf>
    <xf numFmtId="178" fontId="10" fillId="0" borderId="1" xfId="263" applyNumberFormat="1" applyFont="1" applyFill="1" applyBorder="1" applyAlignment="1">
      <alignment horizontal="center" vertical="center" wrapText="1"/>
    </xf>
    <xf numFmtId="178" fontId="13" fillId="0" borderId="1" xfId="263" applyNumberFormat="1" applyFont="1" applyFill="1" applyBorder="1" applyAlignment="1">
      <alignment horizontal="center" vertical="center" wrapText="1"/>
    </xf>
    <xf numFmtId="0" fontId="14" fillId="0" borderId="1" xfId="263" applyFont="1" applyFill="1" applyBorder="1" applyAlignment="1">
      <alignment horizontal="center" vertical="center"/>
    </xf>
    <xf numFmtId="0" fontId="15" fillId="0" borderId="1" xfId="263" applyFont="1" applyFill="1" applyBorder="1" applyAlignment="1">
      <alignment vertical="center" wrapText="1"/>
    </xf>
    <xf numFmtId="0" fontId="12" fillId="0" borderId="1" xfId="263" applyFont="1" applyFill="1" applyBorder="1" applyAlignment="1">
      <alignment horizontal="left" vertical="center" wrapText="1"/>
    </xf>
    <xf numFmtId="0" fontId="11" fillId="0" borderId="1" xfId="263" applyFont="1" applyFill="1" applyBorder="1" applyAlignment="1">
      <alignment vertical="center" wrapText="1"/>
    </xf>
    <xf numFmtId="0" fontId="12" fillId="0" borderId="1" xfId="263" applyFont="1" applyFill="1" applyBorder="1" applyAlignment="1">
      <alignment horizontal="left" vertical="center" wrapText="1" indent="1"/>
    </xf>
    <xf numFmtId="0" fontId="16" fillId="0" borderId="1" xfId="263" applyFont="1" applyFill="1" applyBorder="1" applyAlignment="1">
      <alignment horizontal="left" vertical="center" wrapText="1" indent="2"/>
    </xf>
    <xf numFmtId="178" fontId="14" fillId="0" borderId="1" xfId="263" applyNumberFormat="1" applyFont="1" applyFill="1" applyBorder="1" applyAlignment="1">
      <alignment horizontal="center" vertical="center" wrapText="1"/>
    </xf>
    <xf numFmtId="0" fontId="10" fillId="0" borderId="1" xfId="263" applyFont="1" applyFill="1" applyBorder="1" applyAlignment="1" applyProtection="1">
      <alignment vertical="center" wrapText="1"/>
      <protection locked="0"/>
    </xf>
    <xf numFmtId="0" fontId="5" fillId="0" borderId="1" xfId="263" applyFont="1" applyFill="1" applyBorder="1" applyAlignment="1">
      <alignment vertical="center" wrapText="1"/>
    </xf>
    <xf numFmtId="0" fontId="11" fillId="0" borderId="1" xfId="263" applyFont="1" applyFill="1" applyBorder="1" applyAlignment="1">
      <alignment horizontal="left" vertical="center" wrapText="1"/>
    </xf>
    <xf numFmtId="0" fontId="9" fillId="0" borderId="1" xfId="263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131" applyFill="1">
      <alignment vertical="center"/>
    </xf>
    <xf numFmtId="0" fontId="9" fillId="0" borderId="0" xfId="131" applyFont="1" applyFill="1" applyAlignment="1">
      <alignment horizontal="center" vertical="center"/>
    </xf>
    <xf numFmtId="0" fontId="11" fillId="0" borderId="0" xfId="131" applyFont="1" applyFill="1">
      <alignment vertical="center"/>
    </xf>
    <xf numFmtId="0" fontId="1" fillId="0" borderId="0" xfId="131" applyFill="1" applyAlignment="1">
      <alignment horizontal="center" vertical="center"/>
    </xf>
    <xf numFmtId="0" fontId="17" fillId="0" borderId="0" xfId="131" applyFont="1" applyFill="1">
      <alignment vertical="center"/>
    </xf>
    <xf numFmtId="0" fontId="18" fillId="0" borderId="0" xfId="131" applyFont="1" applyFill="1" applyAlignment="1">
      <alignment horizontal="center" vertical="center" wrapText="1"/>
    </xf>
    <xf numFmtId="0" fontId="7" fillId="0" borderId="0" xfId="131" applyFont="1" applyFill="1" applyAlignment="1">
      <alignment horizontal="center" vertical="center"/>
    </xf>
    <xf numFmtId="0" fontId="4" fillId="0" borderId="1" xfId="131" applyFont="1" applyFill="1" applyBorder="1" applyAlignment="1">
      <alignment horizontal="center" vertical="center" wrapText="1"/>
    </xf>
    <xf numFmtId="0" fontId="9" fillId="0" borderId="1" xfId="131" applyFont="1" applyFill="1" applyBorder="1">
      <alignment vertical="center"/>
    </xf>
    <xf numFmtId="178" fontId="9" fillId="0" borderId="1" xfId="131" applyNumberFormat="1" applyFont="1" applyFill="1" applyBorder="1" applyAlignment="1">
      <alignment horizontal="center" vertical="center"/>
    </xf>
    <xf numFmtId="0" fontId="11" fillId="0" borderId="1" xfId="131" applyFont="1" applyFill="1" applyBorder="1" applyAlignment="1">
      <alignment horizontal="center" vertical="center"/>
    </xf>
    <xf numFmtId="0" fontId="11" fillId="0" borderId="1" xfId="131" applyFont="1" applyFill="1" applyBorder="1" applyAlignment="1">
      <alignment horizontal="left" vertical="center" indent="1"/>
    </xf>
    <xf numFmtId="178" fontId="11" fillId="0" borderId="1" xfId="131" applyNumberFormat="1" applyFont="1" applyFill="1" applyBorder="1" applyAlignment="1">
      <alignment horizontal="center" vertical="center"/>
    </xf>
    <xf numFmtId="0" fontId="11" fillId="0" borderId="1" xfId="131" applyFont="1" applyFill="1" applyBorder="1" applyAlignment="1">
      <alignment horizontal="left" vertical="center" indent="2"/>
    </xf>
    <xf numFmtId="178" fontId="14" fillId="0" borderId="1" xfId="131" applyNumberFormat="1" applyFont="1" applyFill="1" applyBorder="1" applyAlignment="1">
      <alignment horizontal="center" vertical="center"/>
    </xf>
    <xf numFmtId="0" fontId="11" fillId="0" borderId="1" xfId="131" applyFont="1" applyFill="1" applyBorder="1" applyAlignment="1">
      <alignment horizontal="left" vertical="center" wrapText="1" indent="1"/>
    </xf>
    <xf numFmtId="178" fontId="11" fillId="0" borderId="1" xfId="131" applyNumberFormat="1" applyFont="1" applyFill="1" applyBorder="1" applyAlignment="1">
      <alignment horizontal="center" vertical="center" wrapText="1"/>
    </xf>
    <xf numFmtId="0" fontId="11" fillId="0" borderId="0" xfId="131" applyFont="1" applyFill="1" applyAlignment="1">
      <alignment horizontal="left" vertical="center" indent="2"/>
    </xf>
    <xf numFmtId="0" fontId="11" fillId="0" borderId="0" xfId="131" applyFont="1" applyFill="1" applyAlignment="1">
      <alignment horizontal="center" vertical="center"/>
    </xf>
    <xf numFmtId="0" fontId="19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left" vertical="center" wrapText="1" shrinkToFit="1"/>
    </xf>
    <xf numFmtId="176" fontId="11" fillId="0" borderId="1" xfId="0" applyNumberFormat="1" applyFont="1" applyFill="1" applyBorder="1" applyAlignment="1">
      <alignment vertical="center"/>
    </xf>
    <xf numFmtId="10" fontId="11" fillId="0" borderId="6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 shrinkToFit="1"/>
    </xf>
    <xf numFmtId="0" fontId="11" fillId="2" borderId="0" xfId="0" applyFont="1" applyFill="1" applyBorder="1" applyAlignment="1">
      <alignment horizontal="left" vertical="center" wrapText="1" shrinkToFit="1"/>
    </xf>
    <xf numFmtId="0" fontId="11" fillId="2" borderId="0" xfId="0" applyFont="1" applyFill="1" applyBorder="1" applyAlignment="1">
      <alignment horizontal="right" vertical="center" wrapText="1" shrinkToFit="1"/>
    </xf>
    <xf numFmtId="0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left" wrapText="1"/>
    </xf>
    <xf numFmtId="0" fontId="11" fillId="0" borderId="0" xfId="0" applyNumberFormat="1" applyFont="1" applyFill="1" applyBorder="1" applyAlignment="1" applyProtection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8" fontId="26" fillId="0" borderId="1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8" fontId="9" fillId="0" borderId="1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1" fillId="0" borderId="0" xfId="0" applyNumberFormat="1" applyFont="1" applyFill="1" applyAlignment="1"/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left" vertical="center"/>
    </xf>
    <xf numFmtId="41" fontId="23" fillId="0" borderId="1" xfId="0" applyNumberFormat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left" vertical="center"/>
    </xf>
    <xf numFmtId="3" fontId="11" fillId="0" borderId="10" xfId="0" applyNumberFormat="1" applyFont="1" applyFill="1" applyBorder="1" applyAlignment="1">
      <alignment horizontal="left" vertical="center" wrapText="1"/>
    </xf>
    <xf numFmtId="3" fontId="12" fillId="0" borderId="10" xfId="0" applyNumberFormat="1" applyFont="1" applyFill="1" applyBorder="1" applyAlignment="1">
      <alignment horizontal="left" vertical="center"/>
    </xf>
    <xf numFmtId="0" fontId="29" fillId="3" borderId="11" xfId="0" applyFont="1" applyFill="1" applyBorder="1" applyAlignment="1">
      <alignment horizontal="left" vertical="center"/>
    </xf>
    <xf numFmtId="3" fontId="11" fillId="0" borderId="12" xfId="0" applyNumberFormat="1" applyFont="1" applyFill="1" applyBorder="1" applyAlignment="1">
      <alignment horizontal="left" vertical="center"/>
    </xf>
    <xf numFmtId="0" fontId="29" fillId="3" borderId="13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41" fontId="31" fillId="0" borderId="1" xfId="0" applyNumberFormat="1" applyFont="1" applyFill="1" applyBorder="1" applyAlignment="1">
      <alignment horizontal="right" vertical="center"/>
    </xf>
    <xf numFmtId="179" fontId="1" fillId="0" borderId="0" xfId="64" applyNumberFormat="1" applyFont="1" applyFill="1" applyBorder="1" applyAlignment="1">
      <alignment vertical="center"/>
    </xf>
    <xf numFmtId="179" fontId="11" fillId="0" borderId="0" xfId="64" applyNumberFormat="1" applyFont="1" applyFill="1" applyBorder="1" applyAlignment="1">
      <alignment vertical="center"/>
    </xf>
    <xf numFmtId="179" fontId="32" fillId="0" borderId="0" xfId="64" applyNumberFormat="1" applyFont="1" applyFill="1" applyBorder="1" applyAlignment="1">
      <alignment vertical="center"/>
    </xf>
    <xf numFmtId="179" fontId="5" fillId="0" borderId="0" xfId="64" applyNumberFormat="1" applyFont="1" applyFill="1" applyBorder="1" applyAlignment="1">
      <alignment vertical="center"/>
    </xf>
    <xf numFmtId="10" fontId="1" fillId="0" borderId="0" xfId="64" applyNumberFormat="1" applyFont="1" applyFill="1" applyBorder="1" applyAlignment="1">
      <alignment vertical="center"/>
    </xf>
    <xf numFmtId="0" fontId="33" fillId="0" borderId="0" xfId="330" applyFont="1" applyFill="1" applyBorder="1" applyAlignment="1">
      <alignment horizontal="center" vertical="center"/>
    </xf>
    <xf numFmtId="10" fontId="11" fillId="0" borderId="0" xfId="64" applyNumberFormat="1" applyFont="1" applyFill="1" applyBorder="1" applyAlignment="1">
      <alignment horizontal="right" vertical="center"/>
    </xf>
    <xf numFmtId="179" fontId="4" fillId="0" borderId="2" xfId="64" applyNumberFormat="1" applyFont="1" applyFill="1" applyBorder="1" applyAlignment="1">
      <alignment horizontal="center" vertical="center"/>
    </xf>
    <xf numFmtId="180" fontId="4" fillId="0" borderId="3" xfId="64" applyNumberFormat="1" applyFont="1" applyFill="1" applyBorder="1" applyAlignment="1">
      <alignment horizontal="center" vertical="center"/>
    </xf>
    <xf numFmtId="179" fontId="4" fillId="0" borderId="9" xfId="64" applyNumberFormat="1" applyFont="1" applyFill="1" applyBorder="1" applyAlignment="1">
      <alignment horizontal="center" vertical="center"/>
    </xf>
    <xf numFmtId="179" fontId="4" fillId="0" borderId="4" xfId="64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79" fontId="4" fillId="0" borderId="1" xfId="64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79" fontId="9" fillId="0" borderId="1" xfId="64" applyNumberFormat="1" applyFont="1" applyFill="1" applyBorder="1" applyAlignment="1">
      <alignment vertical="center"/>
    </xf>
    <xf numFmtId="180" fontId="9" fillId="0" borderId="1" xfId="64" applyNumberFormat="1" applyFont="1" applyFill="1" applyBorder="1" applyAlignment="1">
      <alignment vertical="center"/>
    </xf>
    <xf numFmtId="10" fontId="9" fillId="0" borderId="1" xfId="18" applyNumberFormat="1" applyFont="1" applyFill="1" applyBorder="1" applyAlignment="1" applyProtection="1">
      <alignment vertical="center"/>
    </xf>
    <xf numFmtId="179" fontId="11" fillId="0" borderId="1" xfId="64" applyNumberFormat="1" applyFont="1" applyFill="1" applyBorder="1" applyAlignment="1">
      <alignment vertical="center"/>
    </xf>
    <xf numFmtId="180" fontId="11" fillId="0" borderId="1" xfId="64" applyNumberFormat="1" applyFont="1" applyFill="1" applyBorder="1" applyAlignment="1">
      <alignment vertical="center"/>
    </xf>
    <xf numFmtId="10" fontId="11" fillId="0" borderId="1" xfId="18" applyNumberFormat="1" applyFont="1" applyFill="1" applyBorder="1" applyAlignment="1" applyProtection="1">
      <alignment vertical="center"/>
    </xf>
    <xf numFmtId="179" fontId="11" fillId="0" borderId="1" xfId="64" applyNumberFormat="1" applyFont="1" applyFill="1" applyBorder="1" applyAlignment="1">
      <alignment horizontal="left" vertical="center" indent="2"/>
    </xf>
    <xf numFmtId="179" fontId="11" fillId="0" borderId="1" xfId="0" applyNumberFormat="1" applyFont="1" applyFill="1" applyBorder="1" applyAlignment="1">
      <alignment horizontal="left" vertical="center" indent="2"/>
    </xf>
    <xf numFmtId="0" fontId="23" fillId="0" borderId="1" xfId="0" applyFont="1" applyFill="1" applyBorder="1" applyAlignment="1">
      <alignment vertical="center"/>
    </xf>
    <xf numFmtId="178" fontId="11" fillId="0" borderId="1" xfId="330" applyNumberFormat="1" applyFont="1" applyFill="1" applyBorder="1" applyAlignment="1">
      <alignment horizontal="right" vertical="center"/>
    </xf>
    <xf numFmtId="178" fontId="11" fillId="0" borderId="1" xfId="0" applyNumberFormat="1" applyFont="1" applyFill="1" applyBorder="1" applyAlignment="1">
      <alignment vertical="center"/>
    </xf>
    <xf numFmtId="178" fontId="11" fillId="0" borderId="1" xfId="0" applyNumberFormat="1" applyFont="1" applyFill="1" applyBorder="1" applyAlignment="1">
      <alignment horizontal="right" vertical="center"/>
    </xf>
    <xf numFmtId="179" fontId="9" fillId="0" borderId="1" xfId="330" applyNumberFormat="1" applyFont="1" applyFill="1" applyBorder="1" applyAlignment="1">
      <alignment vertical="center" wrapText="1"/>
    </xf>
    <xf numFmtId="178" fontId="11" fillId="0" borderId="1" xfId="330" applyNumberFormat="1" applyFont="1" applyFill="1" applyBorder="1" applyAlignment="1">
      <alignment vertical="center"/>
    </xf>
    <xf numFmtId="180" fontId="11" fillId="0" borderId="1" xfId="328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179" fontId="9" fillId="0" borderId="1" xfId="330" applyNumberFormat="1" applyFont="1" applyFill="1" applyBorder="1" applyAlignment="1">
      <alignment vertical="center" shrinkToFit="1"/>
    </xf>
    <xf numFmtId="179" fontId="9" fillId="0" borderId="2" xfId="64" applyNumberFormat="1" applyFont="1" applyFill="1" applyBorder="1" applyAlignment="1">
      <alignment horizontal="left" vertical="center"/>
    </xf>
    <xf numFmtId="178" fontId="9" fillId="0" borderId="1" xfId="330" applyNumberFormat="1" applyFont="1" applyFill="1" applyBorder="1" applyAlignment="1">
      <alignment vertical="center"/>
    </xf>
    <xf numFmtId="179" fontId="4" fillId="0" borderId="1" xfId="64" applyNumberFormat="1" applyFont="1" applyFill="1" applyBorder="1" applyAlignment="1">
      <alignment horizontal="center" vertical="center"/>
    </xf>
    <xf numFmtId="178" fontId="4" fillId="0" borderId="1" xfId="330" applyNumberFormat="1" applyFont="1" applyFill="1" applyBorder="1" applyAlignment="1">
      <alignment vertical="center"/>
    </xf>
    <xf numFmtId="10" fontId="32" fillId="0" borderId="1" xfId="18" applyNumberFormat="1" applyFont="1" applyFill="1" applyBorder="1" applyAlignment="1" applyProtection="1">
      <alignment vertical="center"/>
    </xf>
    <xf numFmtId="180" fontId="1" fillId="0" borderId="0" xfId="64" applyNumberFormat="1" applyFont="1" applyFill="1" applyBorder="1" applyAlignment="1">
      <alignment vertical="center"/>
    </xf>
    <xf numFmtId="180" fontId="33" fillId="0" borderId="0" xfId="330" applyNumberFormat="1" applyFont="1" applyFill="1" applyBorder="1" applyAlignment="1">
      <alignment horizontal="center" vertical="center"/>
    </xf>
    <xf numFmtId="180" fontId="11" fillId="0" borderId="0" xfId="64" applyNumberFormat="1" applyFont="1" applyFill="1" applyBorder="1" applyAlignment="1">
      <alignment vertical="center"/>
    </xf>
    <xf numFmtId="180" fontId="11" fillId="0" borderId="1" xfId="328" applyNumberFormat="1" applyFont="1" applyFill="1" applyBorder="1" applyAlignment="1">
      <alignment horizontal="right" vertical="center"/>
    </xf>
    <xf numFmtId="180" fontId="11" fillId="0" borderId="1" xfId="64" applyNumberFormat="1" applyFont="1" applyFill="1" applyBorder="1" applyAlignment="1">
      <alignment horizontal="right" vertical="center"/>
    </xf>
    <xf numFmtId="180" fontId="11" fillId="0" borderId="1" xfId="328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vertical="center"/>
    </xf>
    <xf numFmtId="180" fontId="11" fillId="0" borderId="1" xfId="64" applyNumberFormat="1" applyFont="1" applyFill="1" applyBorder="1" applyAlignment="1">
      <alignment horizontal="center" vertical="center"/>
    </xf>
    <xf numFmtId="180" fontId="11" fillId="0" borderId="1" xfId="328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79" fontId="4" fillId="0" borderId="12" xfId="64" applyNumberFormat="1" applyFont="1" applyFill="1" applyBorder="1" applyAlignment="1">
      <alignment horizontal="center" vertical="center"/>
    </xf>
    <xf numFmtId="180" fontId="4" fillId="0" borderId="12" xfId="64" applyNumberFormat="1" applyFont="1" applyFill="1" applyBorder="1" applyAlignment="1">
      <alignment vertical="center"/>
    </xf>
    <xf numFmtId="180" fontId="4" fillId="0" borderId="14" xfId="64" applyNumberFormat="1" applyFont="1" applyFill="1" applyBorder="1" applyAlignment="1">
      <alignment vertical="center"/>
    </xf>
    <xf numFmtId="180" fontId="4" fillId="0" borderId="1" xfId="64" applyNumberFormat="1" applyFont="1" applyFill="1" applyBorder="1" applyAlignment="1">
      <alignment horizontal="center" vertical="center" wrapText="1"/>
    </xf>
    <xf numFmtId="10" fontId="4" fillId="0" borderId="1" xfId="64" applyNumberFormat="1" applyFont="1" applyFill="1" applyBorder="1" applyAlignment="1">
      <alignment horizontal="center" vertical="center" wrapText="1"/>
    </xf>
    <xf numFmtId="178" fontId="9" fillId="0" borderId="1" xfId="329" applyNumberFormat="1" applyFont="1" applyFill="1" applyBorder="1" applyAlignment="1" applyProtection="1">
      <alignment vertical="center"/>
    </xf>
    <xf numFmtId="178" fontId="11" fillId="0" borderId="1" xfId="329" applyNumberFormat="1" applyFont="1" applyFill="1" applyBorder="1" applyAlignment="1" applyProtection="1">
      <alignment vertical="center"/>
    </xf>
    <xf numFmtId="0" fontId="11" fillId="0" borderId="1" xfId="255" applyFont="1" applyFill="1" applyBorder="1" applyAlignment="1">
      <alignment vertical="center"/>
    </xf>
    <xf numFmtId="10" fontId="4" fillId="0" borderId="1" xfId="18" applyNumberFormat="1" applyFont="1" applyFill="1" applyBorder="1" applyAlignment="1" applyProtection="1">
      <alignment vertical="center"/>
    </xf>
    <xf numFmtId="0" fontId="35" fillId="0" borderId="0" xfId="0" applyFont="1"/>
    <xf numFmtId="0" fontId="36" fillId="0" borderId="0" xfId="0" applyFont="1"/>
    <xf numFmtId="0" fontId="11" fillId="0" borderId="0" xfId="0" applyFont="1"/>
    <xf numFmtId="0" fontId="20" fillId="0" borderId="0" xfId="0" applyFont="1" applyAlignment="1">
      <alignment horizontal="center" vertical="center"/>
    </xf>
    <xf numFmtId="0" fontId="32" fillId="0" borderId="0" xfId="0" applyFont="1" applyAlignment="1"/>
    <xf numFmtId="0" fontId="1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Border="1" applyAlignment="1" applyProtection="1">
      <alignment horizontal="center" vertical="center" wrapText="1"/>
    </xf>
    <xf numFmtId="3" fontId="9" fillId="2" borderId="1" xfId="0" applyNumberFormat="1" applyFont="1" applyFill="1" applyBorder="1" applyAlignment="1" applyProtection="1">
      <alignment horizontal="left" vertical="center"/>
    </xf>
    <xf numFmtId="178" fontId="9" fillId="0" borderId="1" xfId="64" applyNumberFormat="1" applyFont="1" applyFill="1" applyBorder="1" applyAlignment="1">
      <alignment horizontal="right" vertical="center"/>
    </xf>
    <xf numFmtId="10" fontId="9" fillId="0" borderId="1" xfId="18" applyNumberFormat="1" applyFont="1" applyBorder="1" applyAlignment="1">
      <alignment vertical="center" wrapText="1"/>
    </xf>
    <xf numFmtId="178" fontId="11" fillId="0" borderId="1" xfId="64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10" fontId="11" fillId="0" borderId="1" xfId="18" applyNumberFormat="1" applyFont="1" applyBorder="1" applyAlignment="1">
      <alignment vertical="center" wrapText="1"/>
    </xf>
    <xf numFmtId="3" fontId="11" fillId="2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Fill="1" applyBorder="1" applyAlignment="1">
      <alignment horizontal="right" vertical="center"/>
    </xf>
    <xf numFmtId="178" fontId="11" fillId="0" borderId="1" xfId="328" applyNumberFormat="1" applyFont="1" applyFill="1" applyBorder="1" applyAlignment="1">
      <alignment horizontal="right" vertical="center"/>
    </xf>
    <xf numFmtId="0" fontId="11" fillId="2" borderId="1" xfId="0" applyNumberFormat="1" applyFont="1" applyFill="1" applyBorder="1" applyAlignment="1" applyProtection="1">
      <alignment vertical="center"/>
    </xf>
    <xf numFmtId="178" fontId="8" fillId="0" borderId="1" xfId="0" applyNumberFormat="1" applyFont="1" applyFill="1" applyBorder="1" applyAlignment="1" applyProtection="1">
      <alignment horizontal="right" vertical="center"/>
    </xf>
    <xf numFmtId="178" fontId="1" fillId="0" borderId="1" xfId="0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/>
    <xf numFmtId="0" fontId="9" fillId="0" borderId="0" xfId="0" applyFont="1" applyAlignment="1"/>
    <xf numFmtId="0" fontId="0" fillId="0" borderId="0" xfId="0" applyFont="1" applyAlignment="1"/>
    <xf numFmtId="0" fontId="9" fillId="2" borderId="1" xfId="0" applyNumberFormat="1" applyFont="1" applyFill="1" applyBorder="1" applyAlignment="1" applyProtection="1">
      <alignment vertical="center" wrapText="1"/>
    </xf>
    <xf numFmtId="178" fontId="9" fillId="0" borderId="1" xfId="264" applyNumberFormat="1" applyFont="1" applyFill="1" applyBorder="1" applyAlignment="1">
      <alignment horizontal="right" vertical="center"/>
    </xf>
    <xf numFmtId="10" fontId="9" fillId="0" borderId="1" xfId="18" applyNumberFormat="1" applyFont="1" applyBorder="1" applyAlignment="1">
      <alignment horizontal="right" vertical="center" wrapText="1"/>
    </xf>
    <xf numFmtId="0" fontId="11" fillId="2" borderId="1" xfId="0" applyNumberFormat="1" applyFont="1" applyFill="1" applyBorder="1" applyAlignment="1" applyProtection="1">
      <alignment vertical="center" wrapText="1"/>
    </xf>
    <xf numFmtId="178" fontId="11" fillId="0" borderId="1" xfId="264" applyNumberFormat="1" applyFont="1" applyFill="1" applyBorder="1" applyAlignment="1">
      <alignment horizontal="right" vertical="center"/>
    </xf>
    <xf numFmtId="10" fontId="11" fillId="0" borderId="1" xfId="18" applyNumberFormat="1" applyFont="1" applyBorder="1" applyAlignment="1">
      <alignment horizontal="right" vertical="center" wrapText="1"/>
    </xf>
    <xf numFmtId="3" fontId="1" fillId="4" borderId="1" xfId="0" applyNumberFormat="1" applyFont="1" applyFill="1" applyBorder="1" applyAlignment="1" applyProtection="1">
      <alignment horizontal="center" vertical="center"/>
    </xf>
    <xf numFmtId="177" fontId="9" fillId="0" borderId="1" xfId="264" applyNumberFormat="1" applyFont="1" applyFill="1" applyBorder="1" applyAlignment="1">
      <alignment horizontal="right" vertical="center"/>
    </xf>
    <xf numFmtId="0" fontId="0" fillId="0" borderId="1" xfId="0" applyFont="1" applyBorder="1" applyAlignment="1"/>
    <xf numFmtId="3" fontId="9" fillId="2" borderId="1" xfId="0" applyNumberFormat="1" applyFont="1" applyFill="1" applyBorder="1" applyAlignment="1" applyProtection="1">
      <alignment horizontal="left" vertical="center" wrapText="1"/>
    </xf>
    <xf numFmtId="178" fontId="11" fillId="0" borderId="1" xfId="329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center" vertical="center" wrapText="1"/>
    </xf>
    <xf numFmtId="180" fontId="9" fillId="0" borderId="1" xfId="328" applyNumberFormat="1" applyFont="1" applyBorder="1" applyAlignment="1">
      <alignment horizontal="center" vertical="center"/>
    </xf>
    <xf numFmtId="178" fontId="9" fillId="0" borderId="1" xfId="64" applyNumberFormat="1" applyFont="1" applyFill="1" applyBorder="1" applyAlignment="1">
      <alignment horizontal="center" vertical="center"/>
    </xf>
    <xf numFmtId="178" fontId="11" fillId="0" borderId="1" xfId="64" applyNumberFormat="1" applyFont="1" applyFill="1" applyBorder="1" applyAlignment="1">
      <alignment horizontal="center" vertical="center"/>
    </xf>
    <xf numFmtId="178" fontId="11" fillId="0" borderId="1" xfId="328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178" fontId="8" fillId="4" borderId="1" xfId="0" applyNumberFormat="1" applyFont="1" applyFill="1" applyBorder="1" applyAlignment="1" applyProtection="1">
      <alignment horizontal="center" vertical="center"/>
    </xf>
    <xf numFmtId="0" fontId="34" fillId="0" borderId="0" xfId="0" applyFont="1"/>
    <xf numFmtId="2" fontId="32" fillId="0" borderId="2" xfId="0" applyNumberFormat="1" applyFont="1" applyBorder="1" applyAlignment="1" applyProtection="1">
      <alignment horizontal="center" vertical="center" wrapText="1"/>
    </xf>
    <xf numFmtId="2" fontId="32" fillId="0" borderId="2" xfId="0" applyNumberFormat="1" applyFont="1" applyFill="1" applyBorder="1" applyAlignment="1" applyProtection="1">
      <alignment horizontal="center" vertical="center" wrapText="1"/>
    </xf>
    <xf numFmtId="2" fontId="32" fillId="0" borderId="2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2" fontId="32" fillId="0" borderId="5" xfId="0" applyNumberFormat="1" applyFont="1" applyBorder="1" applyAlignment="1" applyProtection="1">
      <alignment horizontal="center" vertical="center" wrapText="1"/>
    </xf>
    <xf numFmtId="2" fontId="32" fillId="0" borderId="5" xfId="0" applyNumberFormat="1" applyFont="1" applyFill="1" applyBorder="1" applyAlignment="1" applyProtection="1">
      <alignment horizontal="center" vertical="center" wrapText="1"/>
    </xf>
    <xf numFmtId="2" fontId="32" fillId="0" borderId="5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Alignment="1">
      <alignment vertical="center"/>
    </xf>
    <xf numFmtId="2" fontId="34" fillId="0" borderId="0" xfId="0" applyNumberFormat="1" applyFont="1"/>
    <xf numFmtId="0" fontId="37" fillId="0" borderId="0" xfId="0" applyFont="1"/>
    <xf numFmtId="0" fontId="37" fillId="0" borderId="0" xfId="0" applyFont="1" applyFill="1"/>
    <xf numFmtId="0" fontId="20" fillId="0" borderId="0" xfId="5" applyNumberFormat="1" applyFont="1" applyFill="1" applyAlignment="1" applyProtection="1">
      <alignment horizontal="center" vertical="center"/>
    </xf>
    <xf numFmtId="0" fontId="1" fillId="0" borderId="0" xfId="0" applyFont="1"/>
    <xf numFmtId="0" fontId="34" fillId="0" borderId="0" xfId="5" applyFont="1" applyAlignment="1">
      <alignment vertical="center"/>
    </xf>
    <xf numFmtId="0" fontId="3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Fill="1"/>
    <xf numFmtId="49" fontId="11" fillId="0" borderId="1" xfId="0" applyNumberFormat="1" applyFont="1" applyFill="1" applyBorder="1" applyAlignment="1">
      <alignment horizontal="justify" vertical="center"/>
    </xf>
    <xf numFmtId="178" fontId="34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0" fontId="37" fillId="0" borderId="0" xfId="0" applyFont="1" applyFill="1" applyAlignment="1">
      <alignment vertical="center"/>
    </xf>
    <xf numFmtId="0" fontId="11" fillId="0" borderId="0" xfId="255" applyFont="1" applyFill="1"/>
    <xf numFmtId="0" fontId="0" fillId="0" borderId="0" xfId="255" applyFill="1"/>
    <xf numFmtId="0" fontId="32" fillId="0" borderId="0" xfId="0" applyFont="1" applyAlignment="1">
      <alignment vertical="center"/>
    </xf>
    <xf numFmtId="49" fontId="11" fillId="0" borderId="0" xfId="255" applyNumberFormat="1" applyFont="1" applyFill="1"/>
    <xf numFmtId="0" fontId="11" fillId="0" borderId="0" xfId="255" applyFont="1" applyFill="1" applyAlignment="1">
      <alignment horizontal="center"/>
    </xf>
    <xf numFmtId="49" fontId="4" fillId="0" borderId="15" xfId="255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78" fontId="11" fillId="0" borderId="1" xfId="18" applyNumberFormat="1" applyFont="1" applyFill="1" applyBorder="1" applyAlignment="1">
      <alignment horizontal="right" vertical="center"/>
    </xf>
    <xf numFmtId="178" fontId="11" fillId="0" borderId="1" xfId="18" applyNumberFormat="1" applyFont="1" applyFill="1" applyBorder="1" applyAlignment="1" applyProtection="1">
      <alignment horizontal="right" vertical="center"/>
    </xf>
    <xf numFmtId="10" fontId="11" fillId="0" borderId="1" xfId="18" applyNumberFormat="1" applyFont="1" applyFill="1" applyBorder="1" applyAlignment="1">
      <alignment horizontal="right" vertical="center" wrapText="1"/>
    </xf>
    <xf numFmtId="49" fontId="38" fillId="0" borderId="1" xfId="255" applyNumberFormat="1" applyFont="1" applyFill="1" applyBorder="1" applyAlignment="1">
      <alignment horizontal="center" vertical="center"/>
    </xf>
    <xf numFmtId="178" fontId="39" fillId="0" borderId="1" xfId="18" applyNumberFormat="1" applyFont="1" applyFill="1" applyBorder="1" applyAlignment="1">
      <alignment horizontal="right" vertical="center"/>
    </xf>
    <xf numFmtId="10" fontId="39" fillId="0" borderId="1" xfId="1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left"/>
    </xf>
    <xf numFmtId="0" fontId="4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1" xfId="327" applyFont="1" applyFill="1" applyBorder="1" applyAlignment="1">
      <alignment horizontal="left" vertical="center" wrapText="1"/>
    </xf>
    <xf numFmtId="10" fontId="9" fillId="0" borderId="1" xfId="18" applyNumberFormat="1" applyFont="1" applyFill="1" applyBorder="1" applyAlignment="1">
      <alignment vertical="center" wrapText="1"/>
    </xf>
    <xf numFmtId="10" fontId="36" fillId="0" borderId="0" xfId="18" applyNumberFormat="1" applyFont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10" fontId="11" fillId="0" borderId="1" xfId="18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78" fontId="8" fillId="2" borderId="1" xfId="0" applyNumberFormat="1" applyFont="1" applyFill="1" applyBorder="1" applyAlignment="1">
      <alignment horizontal="right" vertical="center"/>
    </xf>
    <xf numFmtId="0" fontId="11" fillId="0" borderId="1" xfId="327" applyFont="1" applyFill="1" applyBorder="1" applyAlignment="1">
      <alignment horizontal="left" vertical="center" wrapText="1"/>
    </xf>
    <xf numFmtId="1" fontId="9" fillId="0" borderId="1" xfId="0" applyNumberFormat="1" applyFont="1" applyBorder="1" applyAlignment="1">
      <alignment vertical="center"/>
    </xf>
    <xf numFmtId="178" fontId="1" fillId="2" borderId="1" xfId="0" applyNumberFormat="1" applyFont="1" applyFill="1" applyBorder="1" applyAlignment="1">
      <alignment horizontal="right" vertical="center"/>
    </xf>
    <xf numFmtId="0" fontId="8" fillId="0" borderId="1" xfId="327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right" vertical="center"/>
    </xf>
    <xf numFmtId="10" fontId="39" fillId="0" borderId="1" xfId="18" applyNumberFormat="1" applyFont="1" applyBorder="1" applyAlignment="1" applyProtection="1">
      <alignment horizontal="right" vertical="center" wrapText="1"/>
    </xf>
    <xf numFmtId="10" fontId="5" fillId="0" borderId="0" xfId="18" applyNumberFormat="1" applyFont="1" applyAlignment="1">
      <alignment vertical="center"/>
    </xf>
    <xf numFmtId="3" fontId="11" fillId="0" borderId="1" xfId="327" applyNumberFormat="1" applyFont="1" applyFill="1" applyBorder="1" applyAlignment="1">
      <alignment horizontal="left" vertical="center" wrapText="1"/>
    </xf>
    <xf numFmtId="10" fontId="34" fillId="0" borderId="1" xfId="18" applyNumberFormat="1" applyFont="1" applyBorder="1" applyAlignment="1" applyProtection="1">
      <alignment horizontal="right" vertical="center" wrapText="1"/>
    </xf>
    <xf numFmtId="3" fontId="9" fillId="0" borderId="1" xfId="0" applyNumberFormat="1" applyFont="1" applyFill="1" applyBorder="1" applyAlignment="1" applyProtection="1">
      <alignment vertical="center"/>
    </xf>
    <xf numFmtId="3" fontId="11" fillId="0" borderId="1" xfId="0" applyNumberFormat="1" applyFont="1" applyFill="1" applyBorder="1" applyAlignment="1" applyProtection="1">
      <alignment horizontal="left" vertical="center"/>
    </xf>
    <xf numFmtId="3" fontId="9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 wrapText="1"/>
    </xf>
    <xf numFmtId="0" fontId="36" fillId="0" borderId="1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2" fillId="0" borderId="0" xfId="0" applyFont="1" applyFill="1" applyBorder="1" applyAlignment="1" applyProtection="1">
      <alignment vertical="center"/>
      <protection locked="0"/>
    </xf>
    <xf numFmtId="0" fontId="42" fillId="0" borderId="0" xfId="0" applyFont="1" applyFill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Alignment="1" applyProtection="1">
      <alignment horizontal="right" vertical="center"/>
      <protection locked="0"/>
    </xf>
    <xf numFmtId="0" fontId="40" fillId="0" borderId="1" xfId="0" applyFont="1" applyFill="1" applyBorder="1" applyAlignment="1" applyProtection="1">
      <alignment horizontal="center" vertical="center"/>
      <protection locked="0"/>
    </xf>
    <xf numFmtId="0" fontId="32" fillId="0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44" fillId="0" borderId="1" xfId="0" applyNumberFormat="1" applyFont="1" applyFill="1" applyBorder="1" applyAlignment="1" applyProtection="1">
      <alignment horizontal="left" vertical="center"/>
      <protection locked="0"/>
    </xf>
    <xf numFmtId="178" fontId="45" fillId="0" borderId="1" xfId="0" applyNumberFormat="1" applyFont="1" applyFill="1" applyBorder="1" applyAlignment="1" applyProtection="1">
      <alignment horizontal="right" vertical="center"/>
      <protection hidden="1"/>
    </xf>
    <xf numFmtId="10" fontId="45" fillId="0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1" xfId="326" applyFont="1" applyFill="1" applyBorder="1" applyAlignment="1">
      <alignment vertical="center"/>
    </xf>
    <xf numFmtId="180" fontId="1" fillId="0" borderId="1" xfId="326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" fontId="44" fillId="0" borderId="1" xfId="0" applyNumberFormat="1" applyFont="1" applyFill="1" applyBorder="1" applyAlignment="1" applyProtection="1">
      <alignment vertical="center"/>
      <protection locked="0"/>
    </xf>
    <xf numFmtId="1" fontId="41" fillId="0" borderId="1" xfId="0" applyNumberFormat="1" applyFont="1" applyFill="1" applyBorder="1" applyAlignment="1" applyProtection="1">
      <alignment vertical="center"/>
      <protection locked="0"/>
    </xf>
    <xf numFmtId="178" fontId="42" fillId="0" borderId="1" xfId="0" applyNumberFormat="1" applyFont="1" applyFill="1" applyBorder="1" applyAlignment="1">
      <alignment horizontal="right" vertical="center"/>
    </xf>
    <xf numFmtId="178" fontId="42" fillId="0" borderId="1" xfId="0" applyNumberFormat="1" applyFont="1" applyFill="1" applyBorder="1" applyAlignment="1" applyProtection="1">
      <alignment horizontal="right" vertical="center"/>
      <protection locked="0"/>
    </xf>
    <xf numFmtId="10" fontId="42" fillId="0" borderId="1" xfId="0" applyNumberFormat="1" applyFont="1" applyFill="1" applyBorder="1" applyAlignment="1" applyProtection="1">
      <alignment horizontal="center" vertical="center"/>
      <protection hidden="1"/>
    </xf>
    <xf numFmtId="0" fontId="41" fillId="0" borderId="1" xfId="0" applyNumberFormat="1" applyFont="1" applyFill="1" applyBorder="1" applyAlignment="1" applyProtection="1">
      <alignment vertical="center"/>
      <protection locked="0"/>
    </xf>
    <xf numFmtId="3" fontId="41" fillId="0" borderId="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41" fillId="0" borderId="1" xfId="0" applyNumberFormat="1" applyFont="1" applyFill="1" applyBorder="1" applyAlignment="1" applyProtection="1">
      <alignment vertical="center" wrapText="1"/>
      <protection locked="0"/>
    </xf>
    <xf numFmtId="3" fontId="44" fillId="0" borderId="1" xfId="0" applyNumberFormat="1" applyFont="1" applyFill="1" applyBorder="1" applyAlignment="1" applyProtection="1">
      <alignment vertical="center"/>
      <protection locked="0"/>
    </xf>
    <xf numFmtId="178" fontId="45" fillId="0" borderId="1" xfId="0" applyNumberFormat="1" applyFont="1" applyFill="1" applyBorder="1" applyAlignment="1">
      <alignment horizontal="righ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41" fillId="0" borderId="1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6" fillId="0" borderId="0" xfId="0" applyFont="1"/>
    <xf numFmtId="0" fontId="47" fillId="0" borderId="0" xfId="0" applyNumberFormat="1" applyFont="1" applyFill="1" applyBorder="1" applyAlignment="1"/>
    <xf numFmtId="0" fontId="48" fillId="0" borderId="0" xfId="0" applyNumberFormat="1" applyFont="1" applyFill="1" applyBorder="1" applyAlignment="1">
      <alignment horizontal="center" vertical="center" wrapText="1" shrinkToFit="1"/>
    </xf>
    <xf numFmtId="0" fontId="47" fillId="0" borderId="0" xfId="0" applyNumberFormat="1" applyFont="1" applyFill="1" applyBorder="1" applyAlignment="1">
      <alignment horizontal="right" vertical="center"/>
    </xf>
    <xf numFmtId="0" fontId="22" fillId="2" borderId="10" xfId="0" applyNumberFormat="1" applyFont="1" applyFill="1" applyBorder="1" applyAlignment="1">
      <alignment horizontal="center" vertical="center" wrapText="1" shrinkToFit="1"/>
    </xf>
    <xf numFmtId="0" fontId="49" fillId="0" borderId="13" xfId="0" applyNumberFormat="1" applyFont="1" applyFill="1" applyBorder="1" applyAlignment="1">
      <alignment horizontal="center" vertical="center" shrinkToFit="1"/>
    </xf>
    <xf numFmtId="0" fontId="49" fillId="0" borderId="19" xfId="0" applyNumberFormat="1" applyFont="1" applyFill="1" applyBorder="1" applyAlignment="1">
      <alignment horizontal="center" vertical="center" shrinkToFit="1"/>
    </xf>
    <xf numFmtId="176" fontId="49" fillId="0" borderId="1" xfId="0" applyNumberFormat="1" applyFont="1" applyBorder="1" applyAlignment="1">
      <alignment horizontal="right" vertical="center"/>
    </xf>
    <xf numFmtId="0" fontId="47" fillId="0" borderId="10" xfId="0" applyNumberFormat="1" applyFont="1" applyFill="1" applyBorder="1" applyAlignment="1">
      <alignment horizontal="left" vertical="center" shrinkToFit="1"/>
    </xf>
    <xf numFmtId="176" fontId="50" fillId="0" borderId="1" xfId="0" applyNumberFormat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right"/>
    </xf>
    <xf numFmtId="2" fontId="20" fillId="0" borderId="0" xfId="0" applyNumberFormat="1" applyFont="1" applyFill="1" applyBorder="1" applyAlignment="1" applyProtection="1">
      <alignment horizontal="center" vertical="center" wrapText="1"/>
    </xf>
    <xf numFmtId="2" fontId="20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31" fontId="51" fillId="0" borderId="0" xfId="0" applyNumberFormat="1" applyFont="1" applyFill="1" applyBorder="1" applyAlignment="1" applyProtection="1">
      <alignment horizontal="left"/>
    </xf>
    <xf numFmtId="31" fontId="51" fillId="0" borderId="0" xfId="0" applyNumberFormat="1" applyFont="1" applyFill="1" applyBorder="1" applyAlignment="1" applyProtection="1">
      <alignment horizontal="left" wrapText="1"/>
    </xf>
    <xf numFmtId="2" fontId="34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2" fillId="2" borderId="10" xfId="0" applyNumberFormat="1" applyFont="1" applyFill="1" applyBorder="1" applyAlignment="1" applyProtection="1">
      <alignment horizontal="center" vertical="center" wrapText="1" shrinkToFit="1"/>
    </xf>
    <xf numFmtId="0" fontId="22" fillId="2" borderId="20" xfId="0" applyNumberFormat="1" applyFont="1" applyFill="1" applyBorder="1" applyAlignment="1" applyProtection="1">
      <alignment horizontal="center" vertical="center" wrapText="1" shrinkToFit="1"/>
    </xf>
    <xf numFmtId="0" fontId="9" fillId="0" borderId="0" xfId="0" applyNumberFormat="1" applyFont="1" applyFill="1" applyBorder="1" applyAlignment="1" applyProtection="1">
      <alignment vertical="center"/>
    </xf>
    <xf numFmtId="0" fontId="49" fillId="0" borderId="21" xfId="0" applyNumberFormat="1" applyFont="1" applyFill="1" applyBorder="1" applyAlignment="1">
      <alignment horizontal="center" vertical="center" shrinkToFit="1"/>
    </xf>
    <xf numFmtId="0" fontId="47" fillId="0" borderId="13" xfId="0" applyNumberFormat="1" applyFont="1" applyFill="1" applyBorder="1" applyAlignment="1">
      <alignment horizontal="left" vertical="center" wrapText="1" shrinkToFit="1"/>
    </xf>
    <xf numFmtId="176" fontId="50" fillId="0" borderId="1" xfId="0" applyNumberFormat="1" applyFont="1" applyFill="1" applyBorder="1" applyAlignment="1">
      <alignment horizontal="right" vertical="center"/>
    </xf>
    <xf numFmtId="176" fontId="50" fillId="0" borderId="1" xfId="0" applyNumberFormat="1" applyFont="1" applyFill="1" applyBorder="1" applyAlignment="1">
      <alignment horizontal="right" vertical="center" shrinkToFit="1"/>
    </xf>
    <xf numFmtId="2" fontId="20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2" fontId="34" fillId="0" borderId="0" xfId="0" applyNumberFormat="1" applyFont="1" applyBorder="1" applyAlignment="1" applyProtection="1">
      <alignment horizontal="left"/>
    </xf>
    <xf numFmtId="2" fontId="34" fillId="0" borderId="0" xfId="0" applyNumberFormat="1" applyFont="1" applyAlignment="1" applyProtection="1">
      <alignment horizontal="center" vertical="center"/>
    </xf>
    <xf numFmtId="2" fontId="4" fillId="0" borderId="2" xfId="0" applyNumberFormat="1" applyFont="1" applyBorder="1" applyAlignment="1" applyProtection="1">
      <alignment horizontal="center" vertical="center" wrapText="1"/>
    </xf>
    <xf numFmtId="2" fontId="4" fillId="0" borderId="2" xfId="0" applyNumberFormat="1" applyFont="1" applyFill="1" applyBorder="1" applyAlignment="1" applyProtection="1">
      <alignment horizontal="center" vertical="center" wrapText="1"/>
    </xf>
    <xf numFmtId="0" fontId="39" fillId="0" borderId="1" xfId="114" applyFont="1" applyFill="1" applyBorder="1" applyAlignment="1" applyProtection="1">
      <alignment horizontal="left" vertical="center"/>
      <protection locked="0"/>
    </xf>
    <xf numFmtId="10" fontId="39" fillId="0" borderId="1" xfId="18" applyNumberFormat="1" applyFont="1" applyFill="1" applyBorder="1" applyAlignment="1" applyProtection="1">
      <alignment vertical="center" wrapText="1"/>
    </xf>
    <xf numFmtId="0" fontId="34" fillId="0" borderId="1" xfId="158" applyFont="1" applyFill="1" applyBorder="1" applyAlignment="1" applyProtection="1">
      <alignment vertical="center"/>
      <protection locked="0"/>
    </xf>
    <xf numFmtId="10" fontId="34" fillId="0" borderId="1" xfId="18" applyNumberFormat="1" applyFont="1" applyFill="1" applyBorder="1" applyAlignment="1" applyProtection="1">
      <alignment vertical="center" wrapText="1"/>
    </xf>
    <xf numFmtId="0" fontId="34" fillId="0" borderId="1" xfId="158" applyFont="1" applyFill="1" applyBorder="1" applyAlignment="1">
      <alignment vertical="center"/>
    </xf>
    <xf numFmtId="0" fontId="34" fillId="0" borderId="1" xfId="114" applyFont="1" applyFill="1" applyBorder="1" applyAlignment="1" applyProtection="1">
      <alignment horizontal="left" vertical="center"/>
      <protection locked="0"/>
    </xf>
    <xf numFmtId="0" fontId="39" fillId="0" borderId="1" xfId="114" applyFont="1" applyFill="1" applyBorder="1" applyAlignment="1" applyProtection="1">
      <alignment horizontal="center" vertical="center"/>
      <protection locked="0"/>
    </xf>
    <xf numFmtId="2" fontId="34" fillId="0" borderId="0" xfId="0" applyNumberFormat="1" applyFont="1" applyAlignment="1">
      <alignment vertical="center"/>
    </xf>
    <xf numFmtId="0" fontId="34" fillId="0" borderId="0" xfId="0" applyFont="1" applyFill="1"/>
    <xf numFmtId="0" fontId="52" fillId="0" borderId="0" xfId="0" applyFont="1" applyAlignment="1">
      <alignment horizontal="center" vertical="center"/>
    </xf>
    <xf numFmtId="2" fontId="53" fillId="0" borderId="0" xfId="0" applyNumberFormat="1" applyFont="1" applyBorder="1" applyAlignment="1" applyProtection="1">
      <alignment horizontal="left"/>
    </xf>
    <xf numFmtId="2" fontId="53" fillId="0" borderId="0" xfId="0" applyNumberFormat="1" applyFont="1" applyBorder="1"/>
    <xf numFmtId="2" fontId="53" fillId="0" borderId="0" xfId="0" applyNumberFormat="1" applyFont="1" applyAlignment="1" applyProtection="1">
      <alignment horizontal="left"/>
    </xf>
    <xf numFmtId="2" fontId="34" fillId="0" borderId="0" xfId="0" applyNumberFormat="1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180" fontId="9" fillId="0" borderId="1" xfId="325" applyNumberFormat="1" applyFont="1" applyFill="1" applyBorder="1" applyAlignment="1">
      <alignment horizontal="right" vertical="center"/>
    </xf>
    <xf numFmtId="178" fontId="9" fillId="5" borderId="19" xfId="0" applyNumberFormat="1" applyFont="1" applyFill="1" applyBorder="1" applyAlignment="1">
      <alignment horizontal="right" vertical="center" shrinkToFit="1"/>
    </xf>
    <xf numFmtId="10" fontId="39" fillId="0" borderId="1" xfId="255" applyNumberFormat="1" applyFont="1" applyFill="1" applyBorder="1" applyAlignment="1">
      <alignment vertical="center" wrapText="1"/>
    </xf>
    <xf numFmtId="0" fontId="39" fillId="0" borderId="1" xfId="114" applyFont="1" applyFill="1" applyBorder="1" applyAlignment="1" applyProtection="1">
      <alignment vertical="center"/>
      <protection locked="0"/>
    </xf>
    <xf numFmtId="0" fontId="34" fillId="0" borderId="1" xfId="114" applyFont="1" applyFill="1" applyBorder="1" applyAlignment="1" applyProtection="1">
      <alignment vertical="center"/>
      <protection locked="0"/>
    </xf>
    <xf numFmtId="180" fontId="11" fillId="0" borderId="1" xfId="325" applyNumberFormat="1" applyFont="1" applyFill="1" applyBorder="1" applyAlignment="1">
      <alignment horizontal="right" vertical="center"/>
    </xf>
    <xf numFmtId="178" fontId="11" fillId="5" borderId="19" xfId="0" applyNumberFormat="1" applyFont="1" applyFill="1" applyBorder="1" applyAlignment="1">
      <alignment horizontal="right" vertical="center" shrinkToFit="1"/>
    </xf>
    <xf numFmtId="10" fontId="34" fillId="0" borderId="1" xfId="255" applyNumberFormat="1" applyFont="1" applyFill="1" applyBorder="1" applyAlignment="1">
      <alignment vertical="center" wrapText="1"/>
    </xf>
    <xf numFmtId="178" fontId="34" fillId="0" borderId="0" xfId="0" applyNumberFormat="1" applyFont="1"/>
    <xf numFmtId="178" fontId="39" fillId="0" borderId="1" xfId="0" applyNumberFormat="1" applyFont="1" applyFill="1" applyBorder="1" applyAlignment="1" applyProtection="1">
      <alignment horizontal="right" vertical="center" wrapText="1"/>
    </xf>
    <xf numFmtId="178" fontId="9" fillId="0" borderId="19" xfId="0" applyNumberFormat="1" applyFont="1" applyFill="1" applyBorder="1" applyAlignment="1">
      <alignment horizontal="right" vertical="center" shrinkToFit="1"/>
    </xf>
    <xf numFmtId="178" fontId="34" fillId="0" borderId="1" xfId="0" applyNumberFormat="1" applyFont="1" applyFill="1" applyBorder="1" applyAlignment="1" applyProtection="1">
      <alignment vertical="center" wrapText="1"/>
    </xf>
    <xf numFmtId="178" fontId="11" fillId="0" borderId="1" xfId="325" applyNumberFormat="1" applyFont="1" applyFill="1" applyBorder="1" applyAlignment="1">
      <alignment horizontal="right" vertical="center"/>
    </xf>
    <xf numFmtId="178" fontId="11" fillId="0" borderId="19" xfId="0" applyNumberFormat="1" applyFont="1" applyFill="1" applyBorder="1" applyAlignment="1">
      <alignment horizontal="right" vertical="center" shrinkToFit="1"/>
    </xf>
    <xf numFmtId="0" fontId="34" fillId="0" borderId="1" xfId="0" applyFont="1" applyFill="1" applyBorder="1"/>
    <xf numFmtId="178" fontId="9" fillId="0" borderId="1" xfId="325" applyNumberFormat="1" applyFont="1" applyFill="1" applyBorder="1" applyAlignment="1">
      <alignment horizontal="right" vertical="center"/>
    </xf>
    <xf numFmtId="49" fontId="34" fillId="0" borderId="0" xfId="0" applyNumberFormat="1" applyFont="1" applyFill="1" applyAlignment="1" applyProtection="1">
      <alignment vertical="center"/>
    </xf>
    <xf numFmtId="2" fontId="4" fillId="0" borderId="5" xfId="0" applyNumberFormat="1" applyFont="1" applyBorder="1" applyAlignment="1" applyProtection="1">
      <alignment horizontal="center" vertical="center" wrapText="1"/>
    </xf>
    <xf numFmtId="2" fontId="4" fillId="0" borderId="5" xfId="0" applyNumberFormat="1" applyFont="1" applyFill="1" applyBorder="1" applyAlignment="1" applyProtection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78" fontId="34" fillId="0" borderId="0" xfId="0" applyNumberFormat="1" applyFont="1" applyAlignment="1">
      <alignment horizontal="right"/>
    </xf>
    <xf numFmtId="0" fontId="3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0" fontId="39" fillId="0" borderId="1" xfId="255" applyNumberFormat="1" applyFont="1" applyFill="1" applyBorder="1" applyAlignment="1">
      <alignment horizontal="right" vertical="center" wrapText="1"/>
    </xf>
    <xf numFmtId="0" fontId="34" fillId="0" borderId="1" xfId="0" applyFont="1" applyBorder="1"/>
    <xf numFmtId="0" fontId="11" fillId="0" borderId="0" xfId="263" applyFont="1" applyFill="1"/>
    <xf numFmtId="0" fontId="11" fillId="0" borderId="0" xfId="263" applyFont="1" applyFill="1" applyAlignment="1">
      <alignment wrapText="1"/>
    </xf>
    <xf numFmtId="0" fontId="18" fillId="0" borderId="0" xfId="263" applyNumberFormat="1" applyFont="1" applyFill="1" applyAlignment="1" applyProtection="1">
      <alignment horizontal="center" vertical="center"/>
    </xf>
    <xf numFmtId="0" fontId="18" fillId="0" borderId="0" xfId="263" applyNumberFormat="1" applyFont="1" applyFill="1" applyAlignment="1" applyProtection="1">
      <alignment horizontal="center" vertical="center" wrapText="1"/>
    </xf>
    <xf numFmtId="0" fontId="9" fillId="0" borderId="1" xfId="263" applyNumberFormat="1" applyFont="1" applyFill="1" applyBorder="1" applyAlignment="1" applyProtection="1">
      <alignment horizontal="center" vertical="center"/>
    </xf>
    <xf numFmtId="0" fontId="9" fillId="0" borderId="1" xfId="263" applyNumberFormat="1" applyFont="1" applyFill="1" applyBorder="1" applyAlignment="1" applyProtection="1">
      <alignment horizontal="center" vertical="center" wrapText="1"/>
    </xf>
    <xf numFmtId="0" fontId="9" fillId="0" borderId="4" xfId="263" applyFont="1" applyFill="1" applyBorder="1" applyAlignment="1">
      <alignment horizontal="center" vertical="center"/>
    </xf>
    <xf numFmtId="0" fontId="11" fillId="0" borderId="1" xfId="263" applyNumberFormat="1" applyFont="1" applyFill="1" applyBorder="1" applyAlignment="1" applyProtection="1">
      <alignment horizontal="center" vertical="center"/>
    </xf>
    <xf numFmtId="0" fontId="11" fillId="0" borderId="1" xfId="263" applyNumberFormat="1" applyFont="1" applyFill="1" applyBorder="1" applyAlignment="1" applyProtection="1">
      <alignment horizontal="center" vertical="center" wrapText="1"/>
    </xf>
    <xf numFmtId="0" fontId="11" fillId="0" borderId="4" xfId="263" applyFont="1" applyFill="1" applyBorder="1" applyAlignment="1">
      <alignment horizontal="center" vertical="center"/>
    </xf>
    <xf numFmtId="0" fontId="11" fillId="0" borderId="9" xfId="263" applyNumberFormat="1" applyFont="1" applyFill="1" applyBorder="1" applyAlignment="1" applyProtection="1">
      <alignment horizontal="center" vertical="center"/>
    </xf>
    <xf numFmtId="0" fontId="11" fillId="0" borderId="9" xfId="263" applyNumberFormat="1" applyFont="1" applyFill="1" applyBorder="1" applyAlignment="1" applyProtection="1">
      <alignment horizontal="left" vertical="center"/>
    </xf>
    <xf numFmtId="0" fontId="11" fillId="0" borderId="9" xfId="263" applyNumberFormat="1" applyFont="1" applyFill="1" applyBorder="1" applyAlignment="1" applyProtection="1">
      <alignment horizontal="center" vertical="center" wrapText="1"/>
    </xf>
    <xf numFmtId="0" fontId="11" fillId="0" borderId="9" xfId="263" applyFont="1" applyFill="1" applyBorder="1" applyAlignment="1">
      <alignment horizontal="center" vertical="center"/>
    </xf>
    <xf numFmtId="0" fontId="11" fillId="0" borderId="0" xfId="263" applyFont="1" applyFill="1" applyAlignment="1">
      <alignment vertical="center"/>
    </xf>
    <xf numFmtId="0" fontId="11" fillId="0" borderId="0" xfId="263" applyFont="1" applyFill="1" applyAlignment="1">
      <alignment vertical="center" wrapText="1"/>
    </xf>
    <xf numFmtId="0" fontId="11" fillId="0" borderId="2" xfId="263" applyNumberFormat="1" applyFont="1" applyFill="1" applyBorder="1" applyAlignment="1" applyProtection="1">
      <alignment horizontal="center" vertical="center" wrapText="1"/>
    </xf>
    <xf numFmtId="0" fontId="11" fillId="0" borderId="7" xfId="263" applyNumberFormat="1" applyFont="1" applyFill="1" applyBorder="1" applyAlignment="1" applyProtection="1">
      <alignment horizontal="center" vertical="center" wrapText="1"/>
    </xf>
    <xf numFmtId="0" fontId="11" fillId="0" borderId="5" xfId="263" applyFont="1" applyFill="1" applyBorder="1"/>
    <xf numFmtId="0" fontId="11" fillId="0" borderId="1" xfId="263" applyFont="1" applyFill="1" applyBorder="1"/>
    <xf numFmtId="0" fontId="11" fillId="0" borderId="5" xfId="263" applyNumberFormat="1" applyFont="1" applyFill="1" applyBorder="1" applyAlignment="1" applyProtection="1">
      <alignment horizontal="center" vertical="center" wrapText="1"/>
    </xf>
  </cellXfs>
  <cellStyles count="33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强调文字颜色 4 2 2 3" xfId="11"/>
    <cellStyle name="20% - 强调文字颜色 3 2 2" xfId="12"/>
    <cellStyle name="解释性文本 2 3" xfId="13"/>
    <cellStyle name="标题 5" xfId="14"/>
    <cellStyle name="20% - 强调文字颜色 1 2 2 2" xfId="15"/>
    <cellStyle name="60% - 强调文字颜色 3" xfId="16" builtinId="40"/>
    <cellStyle name="超链接" xfId="17" builtinId="8"/>
    <cellStyle name="百分比" xfId="18" builtinId="5"/>
    <cellStyle name="输出 2 2 2" xfId="19"/>
    <cellStyle name="20% - 强调文字颜色 2 2 2" xfId="20"/>
    <cellStyle name="已访问的超链接" xfId="21" builtinId="9"/>
    <cellStyle name="60% - 强调文字颜色 4 2 2 2" xfId="22"/>
    <cellStyle name="注释" xfId="23" builtinId="10"/>
    <cellStyle name="常规 6" xfId="24"/>
    <cellStyle name="标题 4" xfId="25" builtinId="19"/>
    <cellStyle name="解释性文本 2 2" xfId="26"/>
    <cellStyle name="60% - 强调文字颜色 2" xfId="27" builtinId="36"/>
    <cellStyle name="警告文本" xfId="28" builtinId="11"/>
    <cellStyle name="标题" xfId="29" builtinId="15"/>
    <cellStyle name="强调文字颜色 1 2 3" xfId="30"/>
    <cellStyle name="常规 5 2" xfId="31"/>
    <cellStyle name="60% - 强调文字颜色 2 2 2" xfId="32"/>
    <cellStyle name="解释性文本" xfId="33" builtinId="53"/>
    <cellStyle name="标题 1" xfId="34" builtinId="16"/>
    <cellStyle name="标题 2" xfId="35" builtinId="17"/>
    <cellStyle name="60% - 强调文字颜色 2 2 2 2" xfId="36"/>
    <cellStyle name="60% - 强调文字颜色 1" xfId="37" builtinId="32"/>
    <cellStyle name="60% - 强调文字颜色 2 2 2 3" xfId="38"/>
    <cellStyle name="标题 3" xfId="39" builtinId="18"/>
    <cellStyle name="60% - 强调文字颜色 4" xfId="40" builtinId="44"/>
    <cellStyle name="常规 85" xfId="41"/>
    <cellStyle name="输出" xfId="42" builtinId="21"/>
    <cellStyle name="计算" xfId="43" builtinId="22"/>
    <cellStyle name="40% - 强调文字颜色 4 2" xfId="44"/>
    <cellStyle name="检查单元格" xfId="45" builtinId="23"/>
    <cellStyle name="20% - 强调文字颜色 6" xfId="46" builtinId="50"/>
    <cellStyle name="强调文字颜色 2" xfId="47" builtinId="33"/>
    <cellStyle name="注释 2 3" xfId="48"/>
    <cellStyle name="链接单元格" xfId="49" builtinId="24"/>
    <cellStyle name="60% - 强调文字颜色 4 2 3" xfId="50"/>
    <cellStyle name="汇总" xfId="51" builtinId="25"/>
    <cellStyle name="好" xfId="52" builtinId="26"/>
    <cellStyle name="适中" xfId="53" builtinId="28"/>
    <cellStyle name="20% - 强调文字颜色 5" xfId="54" builtinId="46"/>
    <cellStyle name="链接单元格 2 2 3" xfId="55"/>
    <cellStyle name="强调文字颜色 1" xfId="56" builtinId="29"/>
    <cellStyle name="20% - 强调文字颜色 1" xfId="57" builtinId="30"/>
    <cellStyle name="输入 2 2 2 2" xfId="58"/>
    <cellStyle name="40% - 强调文字颜色 1" xfId="59" builtinId="31"/>
    <cellStyle name="输出 2" xfId="60"/>
    <cellStyle name="常规 85 2" xfId="61"/>
    <cellStyle name="20% - 强调文字颜色 2" xfId="62" builtinId="34"/>
    <cellStyle name="40% - 强调文字颜色 2" xfId="63" builtinId="35"/>
    <cellStyle name="常规_2015基金预算报人大（按省格式修改）" xfId="64"/>
    <cellStyle name="强调文字颜色 3" xfId="65" builtinId="37"/>
    <cellStyle name="强调文字颜色 4" xfId="66" builtinId="41"/>
    <cellStyle name="20% - 强调文字颜色 4" xfId="67" builtinId="42"/>
    <cellStyle name="40% - 强调文字颜色 4" xfId="68" builtinId="43"/>
    <cellStyle name="强调文字颜色 5" xfId="69" builtinId="45"/>
    <cellStyle name="60% - 强调文字颜色 5 2 2 2" xfId="70"/>
    <cellStyle name="40% - 强调文字颜色 5" xfId="71" builtinId="47"/>
    <cellStyle name="60% - 强调文字颜色 5" xfId="72" builtinId="48"/>
    <cellStyle name="强调文字颜色 6" xfId="73" builtinId="49"/>
    <cellStyle name="适中 2" xfId="74"/>
    <cellStyle name="60% - 强调文字颜色 5 2 2 3" xfId="75"/>
    <cellStyle name="40% - 强调文字颜色 6" xfId="76" builtinId="51"/>
    <cellStyle name="60% - 强调文字颜色 6" xfId="77" builtinId="52"/>
    <cellStyle name="20% - 强调文字颜色 1 2 2 3" xfId="78"/>
    <cellStyle name="40% - 强调文字颜色 2 2" xfId="79"/>
    <cellStyle name="20% - 强调文字颜色 1 2 3" xfId="80"/>
    <cellStyle name="链接单元格 2 3" xfId="81"/>
    <cellStyle name="20% - 强调文字颜色 3 2 2 2 2" xfId="82"/>
    <cellStyle name="标题 3 2 3" xfId="83"/>
    <cellStyle name="20% - 强调文字颜色 2 2 2 2 2" xfId="84"/>
    <cellStyle name="常规_2006年财政预算计划" xfId="85"/>
    <cellStyle name="20% - 强调文字颜色 3 2" xfId="86"/>
    <cellStyle name="20% - 强调文字颜色 1 2 2" xfId="87"/>
    <cellStyle name="20% - 强调文字颜色 3 2 2 2" xfId="88"/>
    <cellStyle name="强调文字颜色 6 2 2 3" xfId="89"/>
    <cellStyle name="标题 5 2" xfId="90"/>
    <cellStyle name="20% - 强调文字颜色 1 2 2 2 2" xfId="91"/>
    <cellStyle name="输出 2 2" xfId="92"/>
    <cellStyle name="20% - 强调文字颜色 2 2" xfId="93"/>
    <cellStyle name="输出 2 2 2 2" xfId="94"/>
    <cellStyle name="20% - 强调文字颜色 2 2 2 2" xfId="95"/>
    <cellStyle name="20% - 强调文字颜色 2 2 2 3" xfId="96"/>
    <cellStyle name="输出 2 2 3" xfId="97"/>
    <cellStyle name="20% - 强调文字颜色 2 2 3" xfId="98"/>
    <cellStyle name="强调文字颜色 2 2 2" xfId="99"/>
    <cellStyle name="20% - 强调文字颜色 3 2 2 3" xfId="100"/>
    <cellStyle name="20% - 强调文字颜色 3 2 3" xfId="101"/>
    <cellStyle name="常规 3" xfId="102"/>
    <cellStyle name="20% - 强调文字颜色 4 2" xfId="103"/>
    <cellStyle name="常规 3 2" xfId="104"/>
    <cellStyle name="20% - 强调文字颜色 4 2 2" xfId="105"/>
    <cellStyle name="常规 3 2 2" xfId="106"/>
    <cellStyle name="20% - 强调文字颜色 4 2 2 2" xfId="107"/>
    <cellStyle name="标题 3 2 2 3" xfId="108"/>
    <cellStyle name="20% - 强调文字颜色 4 2 2 2 2" xfId="109"/>
    <cellStyle name="20% - 强调文字颜色 4 2 2 3" xfId="110"/>
    <cellStyle name="常规 3 3" xfId="111"/>
    <cellStyle name="20% - 强调文字颜色 4 2 3" xfId="112"/>
    <cellStyle name="20% - 强调文字颜色 5 2" xfId="113"/>
    <cellStyle name="3232" xfId="114"/>
    <cellStyle name="20% - 强调文字颜色 5 2 2" xfId="115"/>
    <cellStyle name="20% - 强调文字颜色 5 2 2 2" xfId="116"/>
    <cellStyle name="20% - 强调文字颜色 5 2 2 2 2" xfId="117"/>
    <cellStyle name="20% - 强调文字颜色 5 2 2 3" xfId="118"/>
    <cellStyle name="20% - 强调文字颜色 5 2 3" xfId="119"/>
    <cellStyle name="20% - 强调文字颜色 6 2" xfId="120"/>
    <cellStyle name="输入 2 2 3" xfId="121"/>
    <cellStyle name="20% - 强调文字颜色 6 2 2" xfId="122"/>
    <cellStyle name="20% - 强调文字颜色 6 2 2 2" xfId="123"/>
    <cellStyle name="20% - 强调文字颜色 6 2 2 2 2" xfId="124"/>
    <cellStyle name="20% - 强调文字颜色 6 2 2 3" xfId="125"/>
    <cellStyle name="20% - 强调文字颜色 6 2 3" xfId="126"/>
    <cellStyle name="40% - 强调文字颜色 1 2" xfId="127"/>
    <cellStyle name="40% - 强调文字颜色 6 2 2 3" xfId="128"/>
    <cellStyle name="40% - 强调文字颜色 1 2 2" xfId="129"/>
    <cellStyle name="40% - 强调文字颜色 1 2 2 2" xfId="130"/>
    <cellStyle name="常规_2007年保工资、保运转最低支出标准" xfId="131"/>
    <cellStyle name="40% - 强调文字颜色 4 2 3" xfId="132"/>
    <cellStyle name="40% - 强调文字颜色 1 2 2 2 2" xfId="133"/>
    <cellStyle name="40% - 强调文字颜色 1 2 2 3" xfId="134"/>
    <cellStyle name="40% - 强调文字颜色 1 2 3" xfId="135"/>
    <cellStyle name="40% - 强调文字颜色 2 2 2" xfId="136"/>
    <cellStyle name="40% - 强调文字颜色 2 2 2 2" xfId="137"/>
    <cellStyle name="40% - 强调文字颜色 2 2 2 2 2" xfId="138"/>
    <cellStyle name="60% - 强调文字颜色 5 2" xfId="139"/>
    <cellStyle name="40% - 强调文字颜色 2 2 2 3" xfId="140"/>
    <cellStyle name="40% - 强调文字颜色 2 2 3" xfId="141"/>
    <cellStyle name="计算 2 2" xfId="142"/>
    <cellStyle name="40% - 强调文字颜色 3 2" xfId="143"/>
    <cellStyle name="计算 2 2 2" xfId="144"/>
    <cellStyle name="40% - 强调文字颜色 3 2 2" xfId="145"/>
    <cellStyle name="计算 2 2 2 2" xfId="146"/>
    <cellStyle name="40% - 强调文字颜色 3 2 2 2" xfId="147"/>
    <cellStyle name="40% - 强调文字颜色 3 2 2 2 2" xfId="148"/>
    <cellStyle name="40% - 强调文字颜色 3 2 2 3" xfId="149"/>
    <cellStyle name="计算 2 2 3" xfId="150"/>
    <cellStyle name="40% - 强调文字颜色 3 2 3" xfId="151"/>
    <cellStyle name="检查单元格 2" xfId="152"/>
    <cellStyle name="汇总 2 3" xfId="153"/>
    <cellStyle name="40% - 强调文字颜色 4 2 2" xfId="154"/>
    <cellStyle name="检查单元格 2 2" xfId="155"/>
    <cellStyle name="40% - 强调文字颜色 4 2 2 2" xfId="156"/>
    <cellStyle name="检查单元格 2 2 2" xfId="157"/>
    <cellStyle name="常规_西安" xfId="158"/>
    <cellStyle name="40% - 强调文字颜色 5 2 2 3" xfId="159"/>
    <cellStyle name="40% - 强调文字颜色 4 2 2 2 2" xfId="160"/>
    <cellStyle name="检查单元格 2 3" xfId="161"/>
    <cellStyle name="40% - 强调文字颜色 4 2 2 3" xfId="162"/>
    <cellStyle name="好 2 3" xfId="163"/>
    <cellStyle name="60% - 强调文字颜色 5 2 2 2 2" xfId="164"/>
    <cellStyle name="40% - 强调文字颜色 5 2" xfId="165"/>
    <cellStyle name="40% - 强调文字颜色 5 2 2" xfId="166"/>
    <cellStyle name="40% - 强调文字颜色 5 2 2 2" xfId="167"/>
    <cellStyle name="40% - 强调文字颜色 5 2 2 2 2" xfId="168"/>
    <cellStyle name="40% - 强调文字颜色 5 2 3" xfId="169"/>
    <cellStyle name="适中 2 2" xfId="170"/>
    <cellStyle name="40% - 强调文字颜色 6 2" xfId="171"/>
    <cellStyle name="适中 2 2 2" xfId="172"/>
    <cellStyle name="40% - 强调文字颜色 6 2 2" xfId="173"/>
    <cellStyle name="适中 2 2 2 2" xfId="174"/>
    <cellStyle name="40% - 强调文字颜色 6 2 2 2" xfId="175"/>
    <cellStyle name="40% - 强调文字颜色 6 2 2 2 2" xfId="176"/>
    <cellStyle name="适中 2 2 3" xfId="177"/>
    <cellStyle name="货币 2" xfId="178"/>
    <cellStyle name="40% - 强调文字颜色 6 2 3" xfId="179"/>
    <cellStyle name="60% - 强调文字颜色 1 2" xfId="180"/>
    <cellStyle name="60% - 强调文字颜色 1 2 2" xfId="181"/>
    <cellStyle name="60% - 强调文字颜色 1 2 2 2" xfId="182"/>
    <cellStyle name="60% - 强调文字颜色 1 2 2 2 2" xfId="183"/>
    <cellStyle name="强调文字颜色 4 2 2" xfId="184"/>
    <cellStyle name="60% - 强调文字颜色 1 2 2 3" xfId="185"/>
    <cellStyle name="60% - 强调文字颜色 1 2 3" xfId="186"/>
    <cellStyle name="常规 5" xfId="187"/>
    <cellStyle name="60% - 强调文字颜色 2 2" xfId="188"/>
    <cellStyle name="标题 2 2" xfId="189"/>
    <cellStyle name="60% - 强调文字颜色 2 2 2 2 2" xfId="190"/>
    <cellStyle name="60% - 强调文字颜色 2 2 3" xfId="191"/>
    <cellStyle name="60% - 强调文字颜色 3 2" xfId="192"/>
    <cellStyle name="强调文字颜色 2 2 3" xfId="193"/>
    <cellStyle name="60% - 强调文字颜色 3 2 2" xfId="194"/>
    <cellStyle name="输出 2 3" xfId="195"/>
    <cellStyle name="60% - 强调文字颜色 3 2 2 2" xfId="196"/>
    <cellStyle name="60% - 强调文字颜色 3 2 2 2 2" xfId="197"/>
    <cellStyle name="60% - 强调文字颜色 3 2 2 3" xfId="198"/>
    <cellStyle name="60% - 强调文字颜色 3 2 3" xfId="199"/>
    <cellStyle name="60% - 强调文字颜色 4 2" xfId="200"/>
    <cellStyle name="强调文字颜色 3 2 3" xfId="201"/>
    <cellStyle name="60% - 强调文字颜色 4 2 2" xfId="202"/>
    <cellStyle name="60% - 强调文字颜色 4 2 2 2 2" xfId="203"/>
    <cellStyle name="标题 1 2 2" xfId="204"/>
    <cellStyle name="60% - 强调文字颜色 4 2 2 3" xfId="205"/>
    <cellStyle name="强调文字颜色 4 2 3" xfId="206"/>
    <cellStyle name="60% - 强调文字颜色 5 2 2" xfId="207"/>
    <cellStyle name="链接单元格 2 2 2 2" xfId="208"/>
    <cellStyle name="60% - 强调文字颜色 5 2 3" xfId="209"/>
    <cellStyle name="60% - 强调文字颜色 6 2" xfId="210"/>
    <cellStyle name="强调文字颜色 5 2 3" xfId="211"/>
    <cellStyle name="60% - 强调文字颜色 6 2 2" xfId="212"/>
    <cellStyle name="60% - 强调文字颜色 6 2 2 2" xfId="213"/>
    <cellStyle name="差 2 3" xfId="214"/>
    <cellStyle name="60% - 强调文字颜色 6 2 2 2 2" xfId="215"/>
    <cellStyle name="60% - 强调文字颜色 6 2 2 3" xfId="216"/>
    <cellStyle name="60% - 强调文字颜色 6 2 3" xfId="217"/>
    <cellStyle name="百分比 2" xfId="218"/>
    <cellStyle name="标题 1 2" xfId="219"/>
    <cellStyle name="标题 1 2 2 2" xfId="220"/>
    <cellStyle name="标题 1 2 2 2 2" xfId="221"/>
    <cellStyle name="标题 1 2 2 3" xfId="222"/>
    <cellStyle name="标题 1 2 3" xfId="223"/>
    <cellStyle name="标题 2 2 2" xfId="224"/>
    <cellStyle name="标题 2 2 2 2" xfId="225"/>
    <cellStyle name="标题 2 2 2 2 2" xfId="226"/>
    <cellStyle name="常规 2 2 2 2" xfId="227"/>
    <cellStyle name="标题 2 2 2 3" xfId="228"/>
    <cellStyle name="标题 2 2 3" xfId="229"/>
    <cellStyle name="常规 2 4 6" xfId="230"/>
    <cellStyle name="标题 3 2" xfId="231"/>
    <cellStyle name="常规 2 4 6 2" xfId="232"/>
    <cellStyle name="标题 3 2 2" xfId="233"/>
    <cellStyle name="标题 3 2 2 2" xfId="234"/>
    <cellStyle name="标题 3 2 2 2 2" xfId="235"/>
    <cellStyle name="解释性文本 2 2 2" xfId="236"/>
    <cellStyle name="标题 4 2" xfId="237"/>
    <cellStyle name="解释性文本 2 2 2 2" xfId="238"/>
    <cellStyle name="标题 4 2 2" xfId="239"/>
    <cellStyle name="标题 4 2 2 2" xfId="240"/>
    <cellStyle name="标题 4 2 2 2 2" xfId="241"/>
    <cellStyle name="标题 4 2 2 3" xfId="242"/>
    <cellStyle name="标题 4 2 3" xfId="243"/>
    <cellStyle name="标题 5 2 2" xfId="244"/>
    <cellStyle name="标题 5 2 2 2" xfId="245"/>
    <cellStyle name="标题 5 2 3" xfId="246"/>
    <cellStyle name="标题 5 3" xfId="247"/>
    <cellStyle name="差 2" xfId="248"/>
    <cellStyle name="差 2 2" xfId="249"/>
    <cellStyle name="差 2 2 2" xfId="250"/>
    <cellStyle name="差 2 2 2 2" xfId="251"/>
    <cellStyle name="差 2 2 3" xfId="252"/>
    <cellStyle name="检查单元格 2 2 2 2" xfId="253"/>
    <cellStyle name="常规 10" xfId="254"/>
    <cellStyle name="常规 2" xfId="255"/>
    <cellStyle name="常规 2 2" xfId="256"/>
    <cellStyle name="常规 2 2 2" xfId="257"/>
    <cellStyle name="常规 2 2 3" xfId="258"/>
    <cellStyle name="常规 4" xfId="259"/>
    <cellStyle name="常规 4 2" xfId="260"/>
    <cellStyle name="常规 4 2 2" xfId="261"/>
    <cellStyle name="常规 4 3" xfId="262"/>
    <cellStyle name="常规 7" xfId="263"/>
    <cellStyle name="常规_8月财政收入测算表1" xfId="264"/>
    <cellStyle name="好 2" xfId="265"/>
    <cellStyle name="好 2 2" xfId="266"/>
    <cellStyle name="好 2 2 2" xfId="267"/>
    <cellStyle name="好 2 2 2 2" xfId="268"/>
    <cellStyle name="好 2 2 3" xfId="269"/>
    <cellStyle name="汇总 2" xfId="270"/>
    <cellStyle name="解释性文本 2 2 3" xfId="271"/>
    <cellStyle name="汇总 2 2" xfId="272"/>
    <cellStyle name="汇总 2 2 2" xfId="273"/>
    <cellStyle name="汇总 2 2 2 2" xfId="274"/>
    <cellStyle name="警告文本 2 2 2" xfId="275"/>
    <cellStyle name="汇总 2 2 3" xfId="276"/>
    <cellStyle name="计算 2 3" xfId="277"/>
    <cellStyle name="检查单元格 2 2 3" xfId="278"/>
    <cellStyle name="解释性文本 2" xfId="279"/>
    <cellStyle name="警告文本 2" xfId="280"/>
    <cellStyle name="警告文本 2 2" xfId="281"/>
    <cellStyle name="警告文本 2 2 2 2" xfId="282"/>
    <cellStyle name="警告文本 2 2 3" xfId="283"/>
    <cellStyle name="警告文本 2 3" xfId="284"/>
    <cellStyle name="链接单元格 2" xfId="285"/>
    <cellStyle name="链接单元格 2 2" xfId="286"/>
    <cellStyle name="链接单元格 2 2 2" xfId="287"/>
    <cellStyle name="强调文字颜色 1 2" xfId="288"/>
    <cellStyle name="强调文字颜色 1 2 2" xfId="289"/>
    <cellStyle name="强调文字颜色 1 2 2 2" xfId="290"/>
    <cellStyle name="强调文字颜色 1 2 2 2 2" xfId="291"/>
    <cellStyle name="强调文字颜色 1 2 2 3" xfId="292"/>
    <cellStyle name="强调文字颜色 2 2" xfId="293"/>
    <cellStyle name="强调文字颜色 2 2 2 2" xfId="294"/>
    <cellStyle name="强调文字颜色 2 2 2 2 2" xfId="295"/>
    <cellStyle name="强调文字颜色 2 2 2 3" xfId="296"/>
    <cellStyle name="强调文字颜色 3 2" xfId="297"/>
    <cellStyle name="适中 2 3" xfId="298"/>
    <cellStyle name="强调文字颜色 3 2 2" xfId="299"/>
    <cellStyle name="强调文字颜色 3 2 2 2" xfId="300"/>
    <cellStyle name="强调文字颜色 3 2 2 2 2" xfId="301"/>
    <cellStyle name="强调文字颜色 3 2 2 3" xfId="302"/>
    <cellStyle name="强调文字颜色 4 2" xfId="303"/>
    <cellStyle name="强调文字颜色 4 2 2 2" xfId="304"/>
    <cellStyle name="强调文字颜色 4 2 2 2 2" xfId="305"/>
    <cellStyle name="强调文字颜色 5 2" xfId="306"/>
    <cellStyle name="强调文字颜色 5 2 2" xfId="307"/>
    <cellStyle name="强调文字颜色 5 2 2 2" xfId="308"/>
    <cellStyle name="强调文字颜色 5 2 2 2 2" xfId="309"/>
    <cellStyle name="强调文字颜色 5 2 2 3" xfId="310"/>
    <cellStyle name="强调文字颜色 6 2" xfId="311"/>
    <cellStyle name="强调文字颜色 6 2 2" xfId="312"/>
    <cellStyle name="强调文字颜色 6 2 2 2" xfId="313"/>
    <cellStyle name="强调文字颜色 6 2 2 2 2" xfId="314"/>
    <cellStyle name="强调文字颜色 6 2 3" xfId="315"/>
    <cellStyle name="输入 2" xfId="316"/>
    <cellStyle name="输入 2 2" xfId="317"/>
    <cellStyle name="输入 2 2 2" xfId="318"/>
    <cellStyle name="输入 2 3" xfId="319"/>
    <cellStyle name="注释 2" xfId="320"/>
    <cellStyle name="注释 2 2" xfId="321"/>
    <cellStyle name="注释 2 2 2" xfId="322"/>
    <cellStyle name="注释 2 2 2 2" xfId="323"/>
    <cellStyle name="注释 2 2 3" xfId="324"/>
    <cellStyle name="常规 53" xfId="325"/>
    <cellStyle name="常规_财政平衡表" xfId="326"/>
    <cellStyle name="常规_M14" xfId="327"/>
    <cellStyle name="常规_报人大基金预算表_Sheet1" xfId="328"/>
    <cellStyle name="常规_全市" xfId="329"/>
    <cellStyle name="常规_报人大基金预算表" xfId="33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69" Type="http://schemas.openxmlformats.org/officeDocument/2006/relationships/styles" Target="styles.xml"/><Relationship Id="rId68" Type="http://schemas.openxmlformats.org/officeDocument/2006/relationships/theme" Target="theme/theme1.xml"/><Relationship Id="rId67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37.xml"/><Relationship Id="rId65" Type="http://schemas.openxmlformats.org/officeDocument/2006/relationships/externalLink" Target="externalLinks/externalLink36.xml"/><Relationship Id="rId64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34.xml"/><Relationship Id="rId62" Type="http://schemas.openxmlformats.org/officeDocument/2006/relationships/externalLink" Target="externalLinks/externalLink33.xml"/><Relationship Id="rId61" Type="http://schemas.openxmlformats.org/officeDocument/2006/relationships/externalLink" Target="externalLinks/externalLink32.xml"/><Relationship Id="rId60" Type="http://schemas.openxmlformats.org/officeDocument/2006/relationships/externalLink" Target="externalLinks/externalLink31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30.xml"/><Relationship Id="rId58" Type="http://schemas.openxmlformats.org/officeDocument/2006/relationships/externalLink" Target="externalLinks/externalLink29.xml"/><Relationship Id="rId57" Type="http://schemas.openxmlformats.org/officeDocument/2006/relationships/externalLink" Target="externalLinks/externalLink28.xml"/><Relationship Id="rId56" Type="http://schemas.openxmlformats.org/officeDocument/2006/relationships/externalLink" Target="externalLinks/externalLink27.xml"/><Relationship Id="rId55" Type="http://schemas.openxmlformats.org/officeDocument/2006/relationships/externalLink" Target="externalLinks/externalLink26.xml"/><Relationship Id="rId54" Type="http://schemas.openxmlformats.org/officeDocument/2006/relationships/externalLink" Target="externalLinks/externalLink25.xml"/><Relationship Id="rId53" Type="http://schemas.openxmlformats.org/officeDocument/2006/relationships/externalLink" Target="externalLinks/externalLink24.xml"/><Relationship Id="rId52" Type="http://schemas.openxmlformats.org/officeDocument/2006/relationships/externalLink" Target="externalLinks/externalLink23.xml"/><Relationship Id="rId51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20.xml"/><Relationship Id="rId48" Type="http://schemas.openxmlformats.org/officeDocument/2006/relationships/externalLink" Target="externalLinks/externalLink19.xml"/><Relationship Id="rId47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17.xml"/><Relationship Id="rId45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9.xml"/><Relationship Id="rId37" Type="http://schemas.openxmlformats.org/officeDocument/2006/relationships/externalLink" Target="externalLinks/externalLink8.xml"/><Relationship Id="rId36" Type="http://schemas.openxmlformats.org/officeDocument/2006/relationships/externalLink" Target="externalLinks/externalLink7.xml"/><Relationship Id="rId35" Type="http://schemas.openxmlformats.org/officeDocument/2006/relationships/externalLink" Target="externalLinks/externalLink6.xml"/><Relationship Id="rId34" Type="http://schemas.openxmlformats.org/officeDocument/2006/relationships/externalLink" Target="externalLinks/externalLink5.xml"/><Relationship Id="rId33" Type="http://schemas.openxmlformats.org/officeDocument/2006/relationships/externalLink" Target="externalLinks/externalLink4.xml"/><Relationship Id="rId32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.xml"/><Relationship Id="rId30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64;&#26009;\2019&#25991;&#26723;\2019&#24180;&#37096;&#38376;&#39044;&#31639;\2019&#24180;&#39044;&#31639;&#33609;&#26696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64;&#26009;\2019&#25991;&#26723;\2019&#24180;&#37096;&#38376;&#39044;&#31639;\2019&#24180;&#39044;&#31639;&#33609;&#26696;\DOCUME~1\zq\LOCALS~1\Temp\&#36130;&#25919;&#20379;&#20859;&#20154;&#21592;&#20449;&#24687;&#34920;\&#25945;&#32946;\&#27896;&#27700;&#22235;&#20013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4037;&#36164;12&#26376;\&#21333;&#20301;&#27719;&#24635;&#34920;_&#34892;&#25919;&#22312;&#32844;(&#20462;&#25913;&#6528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20&#24180;&#39044;&#31639;&#32534;&#21046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24180;&#39044;&#31639;&#32534;&#21046;\2014&#24180;&#37096;&#38376;&#39044;&#31639;\&#37096;&#38376;&#39044;&#31639;&#65288;&#26368;&#26032;&#65289;\2014&#31038;&#20445;&#22522;&#37329;&#39044;&#31639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24180;&#39044;&#31639;&#32534;&#21046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24180;&#39044;&#31639;&#32534;&#21046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24180;&#39044;&#31639;&#32534;&#21046;\DOCUME~1\zq\LOCALS~1\Temp\&#36130;&#25919;&#20379;&#20859;&#20154;&#21592;&#20449;&#24687;&#34920;\&#25945;&#32946;\&#27896;&#27700;&#22235;&#2001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36164;12&#26376;\&#21333;&#20301;&#27719;&#24635;&#34920;_&#34892;&#25919;&#22312;&#32844;(&#20462;&#25913;&#6528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64;&#26009;\2017&#25991;&#26723;\2017&#24180;&#37096;&#38376;&#39044;&#31639;\2017&#24180;&#39044;&#31639;&#33609;&#26696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64;&#26009;\2017&#25991;&#26723;\2017&#24180;&#37096;&#38376;&#39044;&#31639;\2017&#24180;&#39044;&#31639;&#33609;&#26696;\2014&#24180;&#37096;&#38376;&#39044;&#31639;\&#37096;&#38376;&#39044;&#31639;&#65288;&#26368;&#26032;&#65289;\2014&#31038;&#20445;&#22522;&#37329;&#39044;&#31639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64;&#26009;\2017&#25991;&#26723;\2017&#24180;&#37096;&#38376;&#39044;&#31639;\2017&#24180;&#39044;&#31639;&#33609;&#26696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64;&#26009;\2017&#25991;&#26723;\2017&#24180;&#37096;&#38376;&#39044;&#31639;\2017&#24180;&#39044;&#31639;&#33609;&#26696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64;&#26009;\2017&#25991;&#26723;\2017&#24180;&#37096;&#38376;&#39044;&#31639;\2017&#24180;&#39044;&#31639;&#33609;&#26696;\DOCUME~1\zq\LOCALS~1\Temp\&#36130;&#25919;&#20379;&#20859;&#20154;&#21592;&#20449;&#24687;&#34920;\&#25945;&#32946;\&#27896;&#27700;&#22235;&#200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64;&#26009;\2019&#25991;&#26723;\2019&#24180;&#37096;&#38376;&#39044;&#31639;\2019&#24180;&#39044;&#31639;&#33609;&#26696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64;&#26009;\2019&#25991;&#26723;\2019&#24180;&#37096;&#38376;&#39044;&#31639;\2019&#24180;&#39044;&#31639;&#33609;&#26696;\2014&#24180;&#37096;&#38376;&#39044;&#31639;\&#37096;&#38376;&#39044;&#31639;&#65288;&#26368;&#26032;&#65289;\2014&#31038;&#20445;&#22522;&#37329;&#39044;&#31639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64;&#26009;\2019&#25991;&#26723;\2019&#24180;&#37096;&#38376;&#39044;&#31639;\2019&#24180;&#39044;&#31639;&#33609;&#26696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差异系数"/>
      <sheetName val="data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原稿"/>
      <sheetName val="XLR_NoRangeSheet"/>
      <sheetName val="事业"/>
      <sheetName val="汇总"/>
      <sheetName val="正式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原稿"/>
      <sheetName val="XLR_NoRangeSheet"/>
      <sheetName val="事业"/>
      <sheetName val="汇总"/>
      <sheetName val="正式版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topLeftCell="A16" workbookViewId="0">
      <selection activeCell="B7" sqref="B7"/>
    </sheetView>
  </sheetViews>
  <sheetFormatPr defaultColWidth="12.1666666666667" defaultRowHeight="13.5" outlineLevelCol="3"/>
  <cols>
    <col min="1" max="1" width="9" style="431" customWidth="1"/>
    <col min="2" max="2" width="81.3333333333333" style="431" customWidth="1"/>
    <col min="3" max="3" width="16.6666666666667" style="432" customWidth="1"/>
    <col min="4" max="4" width="8.83333333333333" style="431" customWidth="1"/>
    <col min="5" max="254" width="12.1666666666667" style="431"/>
    <col min="255" max="255" width="12.8333333333333" style="431" customWidth="1"/>
    <col min="256" max="256" width="14.3333333333333" style="431" customWidth="1"/>
    <col min="257" max="257" width="63" style="431" customWidth="1"/>
    <col min="258" max="258" width="9.16666666666667" style="431" customWidth="1"/>
    <col min="259" max="259" width="49.8333333333333" style="431" customWidth="1"/>
    <col min="260" max="260" width="12.6666666666667" style="431" customWidth="1"/>
    <col min="261" max="510" width="12.1666666666667" style="431"/>
    <col min="511" max="511" width="12.8333333333333" style="431" customWidth="1"/>
    <col min="512" max="512" width="14.3333333333333" style="431" customWidth="1"/>
    <col min="513" max="513" width="63" style="431" customWidth="1"/>
    <col min="514" max="514" width="9.16666666666667" style="431" customWidth="1"/>
    <col min="515" max="515" width="49.8333333333333" style="431" customWidth="1"/>
    <col min="516" max="516" width="12.6666666666667" style="431" customWidth="1"/>
    <col min="517" max="766" width="12.1666666666667" style="431"/>
    <col min="767" max="767" width="12.8333333333333" style="431" customWidth="1"/>
    <col min="768" max="768" width="14.3333333333333" style="431" customWidth="1"/>
    <col min="769" max="769" width="63" style="431" customWidth="1"/>
    <col min="770" max="770" width="9.16666666666667" style="431" customWidth="1"/>
    <col min="771" max="771" width="49.8333333333333" style="431" customWidth="1"/>
    <col min="772" max="772" width="12.6666666666667" style="431" customWidth="1"/>
    <col min="773" max="1022" width="12.1666666666667" style="431"/>
    <col min="1023" max="1023" width="12.8333333333333" style="431" customWidth="1"/>
    <col min="1024" max="1024" width="14.3333333333333" style="431" customWidth="1"/>
    <col min="1025" max="1025" width="63" style="431" customWidth="1"/>
    <col min="1026" max="1026" width="9.16666666666667" style="431" customWidth="1"/>
    <col min="1027" max="1027" width="49.8333333333333" style="431" customWidth="1"/>
    <col min="1028" max="1028" width="12.6666666666667" style="431" customWidth="1"/>
    <col min="1029" max="1278" width="12.1666666666667" style="431"/>
    <col min="1279" max="1279" width="12.8333333333333" style="431" customWidth="1"/>
    <col min="1280" max="1280" width="14.3333333333333" style="431" customWidth="1"/>
    <col min="1281" max="1281" width="63" style="431" customWidth="1"/>
    <col min="1282" max="1282" width="9.16666666666667" style="431" customWidth="1"/>
    <col min="1283" max="1283" width="49.8333333333333" style="431" customWidth="1"/>
    <col min="1284" max="1284" width="12.6666666666667" style="431" customWidth="1"/>
    <col min="1285" max="1534" width="12.1666666666667" style="431"/>
    <col min="1535" max="1535" width="12.8333333333333" style="431" customWidth="1"/>
    <col min="1536" max="1536" width="14.3333333333333" style="431" customWidth="1"/>
    <col min="1537" max="1537" width="63" style="431" customWidth="1"/>
    <col min="1538" max="1538" width="9.16666666666667" style="431" customWidth="1"/>
    <col min="1539" max="1539" width="49.8333333333333" style="431" customWidth="1"/>
    <col min="1540" max="1540" width="12.6666666666667" style="431" customWidth="1"/>
    <col min="1541" max="1790" width="12.1666666666667" style="431"/>
    <col min="1791" max="1791" width="12.8333333333333" style="431" customWidth="1"/>
    <col min="1792" max="1792" width="14.3333333333333" style="431" customWidth="1"/>
    <col min="1793" max="1793" width="63" style="431" customWidth="1"/>
    <col min="1794" max="1794" width="9.16666666666667" style="431" customWidth="1"/>
    <col min="1795" max="1795" width="49.8333333333333" style="431" customWidth="1"/>
    <col min="1796" max="1796" width="12.6666666666667" style="431" customWidth="1"/>
    <col min="1797" max="2046" width="12.1666666666667" style="431"/>
    <col min="2047" max="2047" width="12.8333333333333" style="431" customWidth="1"/>
    <col min="2048" max="2048" width="14.3333333333333" style="431" customWidth="1"/>
    <col min="2049" max="2049" width="63" style="431" customWidth="1"/>
    <col min="2050" max="2050" width="9.16666666666667" style="431" customWidth="1"/>
    <col min="2051" max="2051" width="49.8333333333333" style="431" customWidth="1"/>
    <col min="2052" max="2052" width="12.6666666666667" style="431" customWidth="1"/>
    <col min="2053" max="2302" width="12.1666666666667" style="431"/>
    <col min="2303" max="2303" width="12.8333333333333" style="431" customWidth="1"/>
    <col min="2304" max="2304" width="14.3333333333333" style="431" customWidth="1"/>
    <col min="2305" max="2305" width="63" style="431" customWidth="1"/>
    <col min="2306" max="2306" width="9.16666666666667" style="431" customWidth="1"/>
    <col min="2307" max="2307" width="49.8333333333333" style="431" customWidth="1"/>
    <col min="2308" max="2308" width="12.6666666666667" style="431" customWidth="1"/>
    <col min="2309" max="2558" width="12.1666666666667" style="431"/>
    <col min="2559" max="2559" width="12.8333333333333" style="431" customWidth="1"/>
    <col min="2560" max="2560" width="14.3333333333333" style="431" customWidth="1"/>
    <col min="2561" max="2561" width="63" style="431" customWidth="1"/>
    <col min="2562" max="2562" width="9.16666666666667" style="431" customWidth="1"/>
    <col min="2563" max="2563" width="49.8333333333333" style="431" customWidth="1"/>
    <col min="2564" max="2564" width="12.6666666666667" style="431" customWidth="1"/>
    <col min="2565" max="2814" width="12.1666666666667" style="431"/>
    <col min="2815" max="2815" width="12.8333333333333" style="431" customWidth="1"/>
    <col min="2816" max="2816" width="14.3333333333333" style="431" customWidth="1"/>
    <col min="2817" max="2817" width="63" style="431" customWidth="1"/>
    <col min="2818" max="2818" width="9.16666666666667" style="431" customWidth="1"/>
    <col min="2819" max="2819" width="49.8333333333333" style="431" customWidth="1"/>
    <col min="2820" max="2820" width="12.6666666666667" style="431" customWidth="1"/>
    <col min="2821" max="3070" width="12.1666666666667" style="431"/>
    <col min="3071" max="3071" width="12.8333333333333" style="431" customWidth="1"/>
    <col min="3072" max="3072" width="14.3333333333333" style="431" customWidth="1"/>
    <col min="3073" max="3073" width="63" style="431" customWidth="1"/>
    <col min="3074" max="3074" width="9.16666666666667" style="431" customWidth="1"/>
    <col min="3075" max="3075" width="49.8333333333333" style="431" customWidth="1"/>
    <col min="3076" max="3076" width="12.6666666666667" style="431" customWidth="1"/>
    <col min="3077" max="3326" width="12.1666666666667" style="431"/>
    <col min="3327" max="3327" width="12.8333333333333" style="431" customWidth="1"/>
    <col min="3328" max="3328" width="14.3333333333333" style="431" customWidth="1"/>
    <col min="3329" max="3329" width="63" style="431" customWidth="1"/>
    <col min="3330" max="3330" width="9.16666666666667" style="431" customWidth="1"/>
    <col min="3331" max="3331" width="49.8333333333333" style="431" customWidth="1"/>
    <col min="3332" max="3332" width="12.6666666666667" style="431" customWidth="1"/>
    <col min="3333" max="3582" width="12.1666666666667" style="431"/>
    <col min="3583" max="3583" width="12.8333333333333" style="431" customWidth="1"/>
    <col min="3584" max="3584" width="14.3333333333333" style="431" customWidth="1"/>
    <col min="3585" max="3585" width="63" style="431" customWidth="1"/>
    <col min="3586" max="3586" width="9.16666666666667" style="431" customWidth="1"/>
    <col min="3587" max="3587" width="49.8333333333333" style="431" customWidth="1"/>
    <col min="3588" max="3588" width="12.6666666666667" style="431" customWidth="1"/>
    <col min="3589" max="3838" width="12.1666666666667" style="431"/>
    <col min="3839" max="3839" width="12.8333333333333" style="431" customWidth="1"/>
    <col min="3840" max="3840" width="14.3333333333333" style="431" customWidth="1"/>
    <col min="3841" max="3841" width="63" style="431" customWidth="1"/>
    <col min="3842" max="3842" width="9.16666666666667" style="431" customWidth="1"/>
    <col min="3843" max="3843" width="49.8333333333333" style="431" customWidth="1"/>
    <col min="3844" max="3844" width="12.6666666666667" style="431" customWidth="1"/>
    <col min="3845" max="4094" width="12.1666666666667" style="431"/>
    <col min="4095" max="4095" width="12.8333333333333" style="431" customWidth="1"/>
    <col min="4096" max="4096" width="14.3333333333333" style="431" customWidth="1"/>
    <col min="4097" max="4097" width="63" style="431" customWidth="1"/>
    <col min="4098" max="4098" width="9.16666666666667" style="431" customWidth="1"/>
    <col min="4099" max="4099" width="49.8333333333333" style="431" customWidth="1"/>
    <col min="4100" max="4100" width="12.6666666666667" style="431" customWidth="1"/>
    <col min="4101" max="4350" width="12.1666666666667" style="431"/>
    <col min="4351" max="4351" width="12.8333333333333" style="431" customWidth="1"/>
    <col min="4352" max="4352" width="14.3333333333333" style="431" customWidth="1"/>
    <col min="4353" max="4353" width="63" style="431" customWidth="1"/>
    <col min="4354" max="4354" width="9.16666666666667" style="431" customWidth="1"/>
    <col min="4355" max="4355" width="49.8333333333333" style="431" customWidth="1"/>
    <col min="4356" max="4356" width="12.6666666666667" style="431" customWidth="1"/>
    <col min="4357" max="4606" width="12.1666666666667" style="431"/>
    <col min="4607" max="4607" width="12.8333333333333" style="431" customWidth="1"/>
    <col min="4608" max="4608" width="14.3333333333333" style="431" customWidth="1"/>
    <col min="4609" max="4609" width="63" style="431" customWidth="1"/>
    <col min="4610" max="4610" width="9.16666666666667" style="431" customWidth="1"/>
    <col min="4611" max="4611" width="49.8333333333333" style="431" customWidth="1"/>
    <col min="4612" max="4612" width="12.6666666666667" style="431" customWidth="1"/>
    <col min="4613" max="4862" width="12.1666666666667" style="431"/>
    <col min="4863" max="4863" width="12.8333333333333" style="431" customWidth="1"/>
    <col min="4864" max="4864" width="14.3333333333333" style="431" customWidth="1"/>
    <col min="4865" max="4865" width="63" style="431" customWidth="1"/>
    <col min="4866" max="4866" width="9.16666666666667" style="431" customWidth="1"/>
    <col min="4867" max="4867" width="49.8333333333333" style="431" customWidth="1"/>
    <col min="4868" max="4868" width="12.6666666666667" style="431" customWidth="1"/>
    <col min="4869" max="5118" width="12.1666666666667" style="431"/>
    <col min="5119" max="5119" width="12.8333333333333" style="431" customWidth="1"/>
    <col min="5120" max="5120" width="14.3333333333333" style="431" customWidth="1"/>
    <col min="5121" max="5121" width="63" style="431" customWidth="1"/>
    <col min="5122" max="5122" width="9.16666666666667" style="431" customWidth="1"/>
    <col min="5123" max="5123" width="49.8333333333333" style="431" customWidth="1"/>
    <col min="5124" max="5124" width="12.6666666666667" style="431" customWidth="1"/>
    <col min="5125" max="5374" width="12.1666666666667" style="431"/>
    <col min="5375" max="5375" width="12.8333333333333" style="431" customWidth="1"/>
    <col min="5376" max="5376" width="14.3333333333333" style="431" customWidth="1"/>
    <col min="5377" max="5377" width="63" style="431" customWidth="1"/>
    <col min="5378" max="5378" width="9.16666666666667" style="431" customWidth="1"/>
    <col min="5379" max="5379" width="49.8333333333333" style="431" customWidth="1"/>
    <col min="5380" max="5380" width="12.6666666666667" style="431" customWidth="1"/>
    <col min="5381" max="5630" width="12.1666666666667" style="431"/>
    <col min="5631" max="5631" width="12.8333333333333" style="431" customWidth="1"/>
    <col min="5632" max="5632" width="14.3333333333333" style="431" customWidth="1"/>
    <col min="5633" max="5633" width="63" style="431" customWidth="1"/>
    <col min="5634" max="5634" width="9.16666666666667" style="431" customWidth="1"/>
    <col min="5635" max="5635" width="49.8333333333333" style="431" customWidth="1"/>
    <col min="5636" max="5636" width="12.6666666666667" style="431" customWidth="1"/>
    <col min="5637" max="5886" width="12.1666666666667" style="431"/>
    <col min="5887" max="5887" width="12.8333333333333" style="431" customWidth="1"/>
    <col min="5888" max="5888" width="14.3333333333333" style="431" customWidth="1"/>
    <col min="5889" max="5889" width="63" style="431" customWidth="1"/>
    <col min="5890" max="5890" width="9.16666666666667" style="431" customWidth="1"/>
    <col min="5891" max="5891" width="49.8333333333333" style="431" customWidth="1"/>
    <col min="5892" max="5892" width="12.6666666666667" style="431" customWidth="1"/>
    <col min="5893" max="6142" width="12.1666666666667" style="431"/>
    <col min="6143" max="6143" width="12.8333333333333" style="431" customWidth="1"/>
    <col min="6144" max="6144" width="14.3333333333333" style="431" customWidth="1"/>
    <col min="6145" max="6145" width="63" style="431" customWidth="1"/>
    <col min="6146" max="6146" width="9.16666666666667" style="431" customWidth="1"/>
    <col min="6147" max="6147" width="49.8333333333333" style="431" customWidth="1"/>
    <col min="6148" max="6148" width="12.6666666666667" style="431" customWidth="1"/>
    <col min="6149" max="6398" width="12.1666666666667" style="431"/>
    <col min="6399" max="6399" width="12.8333333333333" style="431" customWidth="1"/>
    <col min="6400" max="6400" width="14.3333333333333" style="431" customWidth="1"/>
    <col min="6401" max="6401" width="63" style="431" customWidth="1"/>
    <col min="6402" max="6402" width="9.16666666666667" style="431" customWidth="1"/>
    <col min="6403" max="6403" width="49.8333333333333" style="431" customWidth="1"/>
    <col min="6404" max="6404" width="12.6666666666667" style="431" customWidth="1"/>
    <col min="6405" max="6654" width="12.1666666666667" style="431"/>
    <col min="6655" max="6655" width="12.8333333333333" style="431" customWidth="1"/>
    <col min="6656" max="6656" width="14.3333333333333" style="431" customWidth="1"/>
    <col min="6657" max="6657" width="63" style="431" customWidth="1"/>
    <col min="6658" max="6658" width="9.16666666666667" style="431" customWidth="1"/>
    <col min="6659" max="6659" width="49.8333333333333" style="431" customWidth="1"/>
    <col min="6660" max="6660" width="12.6666666666667" style="431" customWidth="1"/>
    <col min="6661" max="6910" width="12.1666666666667" style="431"/>
    <col min="6911" max="6911" width="12.8333333333333" style="431" customWidth="1"/>
    <col min="6912" max="6912" width="14.3333333333333" style="431" customWidth="1"/>
    <col min="6913" max="6913" width="63" style="431" customWidth="1"/>
    <col min="6914" max="6914" width="9.16666666666667" style="431" customWidth="1"/>
    <col min="6915" max="6915" width="49.8333333333333" style="431" customWidth="1"/>
    <col min="6916" max="6916" width="12.6666666666667" style="431" customWidth="1"/>
    <col min="6917" max="7166" width="12.1666666666667" style="431"/>
    <col min="7167" max="7167" width="12.8333333333333" style="431" customWidth="1"/>
    <col min="7168" max="7168" width="14.3333333333333" style="431" customWidth="1"/>
    <col min="7169" max="7169" width="63" style="431" customWidth="1"/>
    <col min="7170" max="7170" width="9.16666666666667" style="431" customWidth="1"/>
    <col min="7171" max="7171" width="49.8333333333333" style="431" customWidth="1"/>
    <col min="7172" max="7172" width="12.6666666666667" style="431" customWidth="1"/>
    <col min="7173" max="7422" width="12.1666666666667" style="431"/>
    <col min="7423" max="7423" width="12.8333333333333" style="431" customWidth="1"/>
    <col min="7424" max="7424" width="14.3333333333333" style="431" customWidth="1"/>
    <col min="7425" max="7425" width="63" style="431" customWidth="1"/>
    <col min="7426" max="7426" width="9.16666666666667" style="431" customWidth="1"/>
    <col min="7427" max="7427" width="49.8333333333333" style="431" customWidth="1"/>
    <col min="7428" max="7428" width="12.6666666666667" style="431" customWidth="1"/>
    <col min="7429" max="7678" width="12.1666666666667" style="431"/>
    <col min="7679" max="7679" width="12.8333333333333" style="431" customWidth="1"/>
    <col min="7680" max="7680" width="14.3333333333333" style="431" customWidth="1"/>
    <col min="7681" max="7681" width="63" style="431" customWidth="1"/>
    <col min="7682" max="7682" width="9.16666666666667" style="431" customWidth="1"/>
    <col min="7683" max="7683" width="49.8333333333333" style="431" customWidth="1"/>
    <col min="7684" max="7684" width="12.6666666666667" style="431" customWidth="1"/>
    <col min="7685" max="7934" width="12.1666666666667" style="431"/>
    <col min="7935" max="7935" width="12.8333333333333" style="431" customWidth="1"/>
    <col min="7936" max="7936" width="14.3333333333333" style="431" customWidth="1"/>
    <col min="7937" max="7937" width="63" style="431" customWidth="1"/>
    <col min="7938" max="7938" width="9.16666666666667" style="431" customWidth="1"/>
    <col min="7939" max="7939" width="49.8333333333333" style="431" customWidth="1"/>
    <col min="7940" max="7940" width="12.6666666666667" style="431" customWidth="1"/>
    <col min="7941" max="8190" width="12.1666666666667" style="431"/>
    <col min="8191" max="8191" width="12.8333333333333" style="431" customWidth="1"/>
    <col min="8192" max="8192" width="14.3333333333333" style="431" customWidth="1"/>
    <col min="8193" max="8193" width="63" style="431" customWidth="1"/>
    <col min="8194" max="8194" width="9.16666666666667" style="431" customWidth="1"/>
    <col min="8195" max="8195" width="49.8333333333333" style="431" customWidth="1"/>
    <col min="8196" max="8196" width="12.6666666666667" style="431" customWidth="1"/>
    <col min="8197" max="8446" width="12.1666666666667" style="431"/>
    <col min="8447" max="8447" width="12.8333333333333" style="431" customWidth="1"/>
    <col min="8448" max="8448" width="14.3333333333333" style="431" customWidth="1"/>
    <col min="8449" max="8449" width="63" style="431" customWidth="1"/>
    <col min="8450" max="8450" width="9.16666666666667" style="431" customWidth="1"/>
    <col min="8451" max="8451" width="49.8333333333333" style="431" customWidth="1"/>
    <col min="8452" max="8452" width="12.6666666666667" style="431" customWidth="1"/>
    <col min="8453" max="8702" width="12.1666666666667" style="431"/>
    <col min="8703" max="8703" width="12.8333333333333" style="431" customWidth="1"/>
    <col min="8704" max="8704" width="14.3333333333333" style="431" customWidth="1"/>
    <col min="8705" max="8705" width="63" style="431" customWidth="1"/>
    <col min="8706" max="8706" width="9.16666666666667" style="431" customWidth="1"/>
    <col min="8707" max="8707" width="49.8333333333333" style="431" customWidth="1"/>
    <col min="8708" max="8708" width="12.6666666666667" style="431" customWidth="1"/>
    <col min="8709" max="8958" width="12.1666666666667" style="431"/>
    <col min="8959" max="8959" width="12.8333333333333" style="431" customWidth="1"/>
    <col min="8960" max="8960" width="14.3333333333333" style="431" customWidth="1"/>
    <col min="8961" max="8961" width="63" style="431" customWidth="1"/>
    <col min="8962" max="8962" width="9.16666666666667" style="431" customWidth="1"/>
    <col min="8963" max="8963" width="49.8333333333333" style="431" customWidth="1"/>
    <col min="8964" max="8964" width="12.6666666666667" style="431" customWidth="1"/>
    <col min="8965" max="9214" width="12.1666666666667" style="431"/>
    <col min="9215" max="9215" width="12.8333333333333" style="431" customWidth="1"/>
    <col min="9216" max="9216" width="14.3333333333333" style="431" customWidth="1"/>
    <col min="9217" max="9217" width="63" style="431" customWidth="1"/>
    <col min="9218" max="9218" width="9.16666666666667" style="431" customWidth="1"/>
    <col min="9219" max="9219" width="49.8333333333333" style="431" customWidth="1"/>
    <col min="9220" max="9220" width="12.6666666666667" style="431" customWidth="1"/>
    <col min="9221" max="9470" width="12.1666666666667" style="431"/>
    <col min="9471" max="9471" width="12.8333333333333" style="431" customWidth="1"/>
    <col min="9472" max="9472" width="14.3333333333333" style="431" customWidth="1"/>
    <col min="9473" max="9473" width="63" style="431" customWidth="1"/>
    <col min="9474" max="9474" width="9.16666666666667" style="431" customWidth="1"/>
    <col min="9475" max="9475" width="49.8333333333333" style="431" customWidth="1"/>
    <col min="9476" max="9476" width="12.6666666666667" style="431" customWidth="1"/>
    <col min="9477" max="9726" width="12.1666666666667" style="431"/>
    <col min="9727" max="9727" width="12.8333333333333" style="431" customWidth="1"/>
    <col min="9728" max="9728" width="14.3333333333333" style="431" customWidth="1"/>
    <col min="9729" max="9729" width="63" style="431" customWidth="1"/>
    <col min="9730" max="9730" width="9.16666666666667" style="431" customWidth="1"/>
    <col min="9731" max="9731" width="49.8333333333333" style="431" customWidth="1"/>
    <col min="9732" max="9732" width="12.6666666666667" style="431" customWidth="1"/>
    <col min="9733" max="9982" width="12.1666666666667" style="431"/>
    <col min="9983" max="9983" width="12.8333333333333" style="431" customWidth="1"/>
    <col min="9984" max="9984" width="14.3333333333333" style="431" customWidth="1"/>
    <col min="9985" max="9985" width="63" style="431" customWidth="1"/>
    <col min="9986" max="9986" width="9.16666666666667" style="431" customWidth="1"/>
    <col min="9987" max="9987" width="49.8333333333333" style="431" customWidth="1"/>
    <col min="9988" max="9988" width="12.6666666666667" style="431" customWidth="1"/>
    <col min="9989" max="10238" width="12.1666666666667" style="431"/>
    <col min="10239" max="10239" width="12.8333333333333" style="431" customWidth="1"/>
    <col min="10240" max="10240" width="14.3333333333333" style="431" customWidth="1"/>
    <col min="10241" max="10241" width="63" style="431" customWidth="1"/>
    <col min="10242" max="10242" width="9.16666666666667" style="431" customWidth="1"/>
    <col min="10243" max="10243" width="49.8333333333333" style="431" customWidth="1"/>
    <col min="10244" max="10244" width="12.6666666666667" style="431" customWidth="1"/>
    <col min="10245" max="10494" width="12.1666666666667" style="431"/>
    <col min="10495" max="10495" width="12.8333333333333" style="431" customWidth="1"/>
    <col min="10496" max="10496" width="14.3333333333333" style="431" customWidth="1"/>
    <col min="10497" max="10497" width="63" style="431" customWidth="1"/>
    <col min="10498" max="10498" width="9.16666666666667" style="431" customWidth="1"/>
    <col min="10499" max="10499" width="49.8333333333333" style="431" customWidth="1"/>
    <col min="10500" max="10500" width="12.6666666666667" style="431" customWidth="1"/>
    <col min="10501" max="10750" width="12.1666666666667" style="431"/>
    <col min="10751" max="10751" width="12.8333333333333" style="431" customWidth="1"/>
    <col min="10752" max="10752" width="14.3333333333333" style="431" customWidth="1"/>
    <col min="10753" max="10753" width="63" style="431" customWidth="1"/>
    <col min="10754" max="10754" width="9.16666666666667" style="431" customWidth="1"/>
    <col min="10755" max="10755" width="49.8333333333333" style="431" customWidth="1"/>
    <col min="10756" max="10756" width="12.6666666666667" style="431" customWidth="1"/>
    <col min="10757" max="11006" width="12.1666666666667" style="431"/>
    <col min="11007" max="11007" width="12.8333333333333" style="431" customWidth="1"/>
    <col min="11008" max="11008" width="14.3333333333333" style="431" customWidth="1"/>
    <col min="11009" max="11009" width="63" style="431" customWidth="1"/>
    <col min="11010" max="11010" width="9.16666666666667" style="431" customWidth="1"/>
    <col min="11011" max="11011" width="49.8333333333333" style="431" customWidth="1"/>
    <col min="11012" max="11012" width="12.6666666666667" style="431" customWidth="1"/>
    <col min="11013" max="11262" width="12.1666666666667" style="431"/>
    <col min="11263" max="11263" width="12.8333333333333" style="431" customWidth="1"/>
    <col min="11264" max="11264" width="14.3333333333333" style="431" customWidth="1"/>
    <col min="11265" max="11265" width="63" style="431" customWidth="1"/>
    <col min="11266" max="11266" width="9.16666666666667" style="431" customWidth="1"/>
    <col min="11267" max="11267" width="49.8333333333333" style="431" customWidth="1"/>
    <col min="11268" max="11268" width="12.6666666666667" style="431" customWidth="1"/>
    <col min="11269" max="11518" width="12.1666666666667" style="431"/>
    <col min="11519" max="11519" width="12.8333333333333" style="431" customWidth="1"/>
    <col min="11520" max="11520" width="14.3333333333333" style="431" customWidth="1"/>
    <col min="11521" max="11521" width="63" style="431" customWidth="1"/>
    <col min="11522" max="11522" width="9.16666666666667" style="431" customWidth="1"/>
    <col min="11523" max="11523" width="49.8333333333333" style="431" customWidth="1"/>
    <col min="11524" max="11524" width="12.6666666666667" style="431" customWidth="1"/>
    <col min="11525" max="11774" width="12.1666666666667" style="431"/>
    <col min="11775" max="11775" width="12.8333333333333" style="431" customWidth="1"/>
    <col min="11776" max="11776" width="14.3333333333333" style="431" customWidth="1"/>
    <col min="11777" max="11777" width="63" style="431" customWidth="1"/>
    <col min="11778" max="11778" width="9.16666666666667" style="431" customWidth="1"/>
    <col min="11779" max="11779" width="49.8333333333333" style="431" customWidth="1"/>
    <col min="11780" max="11780" width="12.6666666666667" style="431" customWidth="1"/>
    <col min="11781" max="12030" width="12.1666666666667" style="431"/>
    <col min="12031" max="12031" width="12.8333333333333" style="431" customWidth="1"/>
    <col min="12032" max="12032" width="14.3333333333333" style="431" customWidth="1"/>
    <col min="12033" max="12033" width="63" style="431" customWidth="1"/>
    <col min="12034" max="12034" width="9.16666666666667" style="431" customWidth="1"/>
    <col min="12035" max="12035" width="49.8333333333333" style="431" customWidth="1"/>
    <col min="12036" max="12036" width="12.6666666666667" style="431" customWidth="1"/>
    <col min="12037" max="12286" width="12.1666666666667" style="431"/>
    <col min="12287" max="12287" width="12.8333333333333" style="431" customWidth="1"/>
    <col min="12288" max="12288" width="14.3333333333333" style="431" customWidth="1"/>
    <col min="12289" max="12289" width="63" style="431" customWidth="1"/>
    <col min="12290" max="12290" width="9.16666666666667" style="431" customWidth="1"/>
    <col min="12291" max="12291" width="49.8333333333333" style="431" customWidth="1"/>
    <col min="12292" max="12292" width="12.6666666666667" style="431" customWidth="1"/>
    <col min="12293" max="12542" width="12.1666666666667" style="431"/>
    <col min="12543" max="12543" width="12.8333333333333" style="431" customWidth="1"/>
    <col min="12544" max="12544" width="14.3333333333333" style="431" customWidth="1"/>
    <col min="12545" max="12545" width="63" style="431" customWidth="1"/>
    <col min="12546" max="12546" width="9.16666666666667" style="431" customWidth="1"/>
    <col min="12547" max="12547" width="49.8333333333333" style="431" customWidth="1"/>
    <col min="12548" max="12548" width="12.6666666666667" style="431" customWidth="1"/>
    <col min="12549" max="12798" width="12.1666666666667" style="431"/>
    <col min="12799" max="12799" width="12.8333333333333" style="431" customWidth="1"/>
    <col min="12800" max="12800" width="14.3333333333333" style="431" customWidth="1"/>
    <col min="12801" max="12801" width="63" style="431" customWidth="1"/>
    <col min="12802" max="12802" width="9.16666666666667" style="431" customWidth="1"/>
    <col min="12803" max="12803" width="49.8333333333333" style="431" customWidth="1"/>
    <col min="12804" max="12804" width="12.6666666666667" style="431" customWidth="1"/>
    <col min="12805" max="13054" width="12.1666666666667" style="431"/>
    <col min="13055" max="13055" width="12.8333333333333" style="431" customWidth="1"/>
    <col min="13056" max="13056" width="14.3333333333333" style="431" customWidth="1"/>
    <col min="13057" max="13057" width="63" style="431" customWidth="1"/>
    <col min="13058" max="13058" width="9.16666666666667" style="431" customWidth="1"/>
    <col min="13059" max="13059" width="49.8333333333333" style="431" customWidth="1"/>
    <col min="13060" max="13060" width="12.6666666666667" style="431" customWidth="1"/>
    <col min="13061" max="13310" width="12.1666666666667" style="431"/>
    <col min="13311" max="13311" width="12.8333333333333" style="431" customWidth="1"/>
    <col min="13312" max="13312" width="14.3333333333333" style="431" customWidth="1"/>
    <col min="13313" max="13313" width="63" style="431" customWidth="1"/>
    <col min="13314" max="13314" width="9.16666666666667" style="431" customWidth="1"/>
    <col min="13315" max="13315" width="49.8333333333333" style="431" customWidth="1"/>
    <col min="13316" max="13316" width="12.6666666666667" style="431" customWidth="1"/>
    <col min="13317" max="13566" width="12.1666666666667" style="431"/>
    <col min="13567" max="13567" width="12.8333333333333" style="431" customWidth="1"/>
    <col min="13568" max="13568" width="14.3333333333333" style="431" customWidth="1"/>
    <col min="13569" max="13569" width="63" style="431" customWidth="1"/>
    <col min="13570" max="13570" width="9.16666666666667" style="431" customWidth="1"/>
    <col min="13571" max="13571" width="49.8333333333333" style="431" customWidth="1"/>
    <col min="13572" max="13572" width="12.6666666666667" style="431" customWidth="1"/>
    <col min="13573" max="13822" width="12.1666666666667" style="431"/>
    <col min="13823" max="13823" width="12.8333333333333" style="431" customWidth="1"/>
    <col min="13824" max="13824" width="14.3333333333333" style="431" customWidth="1"/>
    <col min="13825" max="13825" width="63" style="431" customWidth="1"/>
    <col min="13826" max="13826" width="9.16666666666667" style="431" customWidth="1"/>
    <col min="13827" max="13827" width="49.8333333333333" style="431" customWidth="1"/>
    <col min="13828" max="13828" width="12.6666666666667" style="431" customWidth="1"/>
    <col min="13829" max="14078" width="12.1666666666667" style="431"/>
    <col min="14079" max="14079" width="12.8333333333333" style="431" customWidth="1"/>
    <col min="14080" max="14080" width="14.3333333333333" style="431" customWidth="1"/>
    <col min="14081" max="14081" width="63" style="431" customWidth="1"/>
    <col min="14082" max="14082" width="9.16666666666667" style="431" customWidth="1"/>
    <col min="14083" max="14083" width="49.8333333333333" style="431" customWidth="1"/>
    <col min="14084" max="14084" width="12.6666666666667" style="431" customWidth="1"/>
    <col min="14085" max="14334" width="12.1666666666667" style="431"/>
    <col min="14335" max="14335" width="12.8333333333333" style="431" customWidth="1"/>
    <col min="14336" max="14336" width="14.3333333333333" style="431" customWidth="1"/>
    <col min="14337" max="14337" width="63" style="431" customWidth="1"/>
    <col min="14338" max="14338" width="9.16666666666667" style="431" customWidth="1"/>
    <col min="14339" max="14339" width="49.8333333333333" style="431" customWidth="1"/>
    <col min="14340" max="14340" width="12.6666666666667" style="431" customWidth="1"/>
    <col min="14341" max="14590" width="12.1666666666667" style="431"/>
    <col min="14591" max="14591" width="12.8333333333333" style="431" customWidth="1"/>
    <col min="14592" max="14592" width="14.3333333333333" style="431" customWidth="1"/>
    <col min="14593" max="14593" width="63" style="431" customWidth="1"/>
    <col min="14594" max="14594" width="9.16666666666667" style="431" customWidth="1"/>
    <col min="14595" max="14595" width="49.8333333333333" style="431" customWidth="1"/>
    <col min="14596" max="14596" width="12.6666666666667" style="431" customWidth="1"/>
    <col min="14597" max="14846" width="12.1666666666667" style="431"/>
    <col min="14847" max="14847" width="12.8333333333333" style="431" customWidth="1"/>
    <col min="14848" max="14848" width="14.3333333333333" style="431" customWidth="1"/>
    <col min="14849" max="14849" width="63" style="431" customWidth="1"/>
    <col min="14850" max="14850" width="9.16666666666667" style="431" customWidth="1"/>
    <col min="14851" max="14851" width="49.8333333333333" style="431" customWidth="1"/>
    <col min="14852" max="14852" width="12.6666666666667" style="431" customWidth="1"/>
    <col min="14853" max="15102" width="12.1666666666667" style="431"/>
    <col min="15103" max="15103" width="12.8333333333333" style="431" customWidth="1"/>
    <col min="15104" max="15104" width="14.3333333333333" style="431" customWidth="1"/>
    <col min="15105" max="15105" width="63" style="431" customWidth="1"/>
    <col min="15106" max="15106" width="9.16666666666667" style="431" customWidth="1"/>
    <col min="15107" max="15107" width="49.8333333333333" style="431" customWidth="1"/>
    <col min="15108" max="15108" width="12.6666666666667" style="431" customWidth="1"/>
    <col min="15109" max="15358" width="12.1666666666667" style="431"/>
    <col min="15359" max="15359" width="12.8333333333333" style="431" customWidth="1"/>
    <col min="15360" max="15360" width="14.3333333333333" style="431" customWidth="1"/>
    <col min="15361" max="15361" width="63" style="431" customWidth="1"/>
    <col min="15362" max="15362" width="9.16666666666667" style="431" customWidth="1"/>
    <col min="15363" max="15363" width="49.8333333333333" style="431" customWidth="1"/>
    <col min="15364" max="15364" width="12.6666666666667" style="431" customWidth="1"/>
    <col min="15365" max="15614" width="12.1666666666667" style="431"/>
    <col min="15615" max="15615" width="12.8333333333333" style="431" customWidth="1"/>
    <col min="15616" max="15616" width="14.3333333333333" style="431" customWidth="1"/>
    <col min="15617" max="15617" width="63" style="431" customWidth="1"/>
    <col min="15618" max="15618" width="9.16666666666667" style="431" customWidth="1"/>
    <col min="15619" max="15619" width="49.8333333333333" style="431" customWidth="1"/>
    <col min="15620" max="15620" width="12.6666666666667" style="431" customWidth="1"/>
    <col min="15621" max="15870" width="12.1666666666667" style="431"/>
    <col min="15871" max="15871" width="12.8333333333333" style="431" customWidth="1"/>
    <col min="15872" max="15872" width="14.3333333333333" style="431" customWidth="1"/>
    <col min="15873" max="15873" width="63" style="431" customWidth="1"/>
    <col min="15874" max="15874" width="9.16666666666667" style="431" customWidth="1"/>
    <col min="15875" max="15875" width="49.8333333333333" style="431" customWidth="1"/>
    <col min="15876" max="15876" width="12.6666666666667" style="431" customWidth="1"/>
    <col min="15877" max="16126" width="12.1666666666667" style="431"/>
    <col min="16127" max="16127" width="12.8333333333333" style="431" customWidth="1"/>
    <col min="16128" max="16128" width="14.3333333333333" style="431" customWidth="1"/>
    <col min="16129" max="16129" width="63" style="431" customWidth="1"/>
    <col min="16130" max="16130" width="9.16666666666667" style="431" customWidth="1"/>
    <col min="16131" max="16131" width="49.8333333333333" style="431" customWidth="1"/>
    <col min="16132" max="16132" width="12.6666666666667" style="431" customWidth="1"/>
    <col min="16133" max="16384" width="12.1666666666667" style="431"/>
  </cols>
  <sheetData>
    <row r="1" ht="33.75" customHeight="1" spans="1:4">
      <c r="A1" s="433" t="s">
        <v>0</v>
      </c>
      <c r="B1" s="433"/>
      <c r="C1" s="434"/>
      <c r="D1" s="433"/>
    </row>
    <row r="2" ht="19.5" customHeight="1" spans="1:4">
      <c r="A2" s="435" t="s">
        <v>1</v>
      </c>
      <c r="B2" s="435" t="s">
        <v>2</v>
      </c>
      <c r="C2" s="436"/>
      <c r="D2" s="437" t="s">
        <v>3</v>
      </c>
    </row>
    <row r="3" ht="22" customHeight="1" spans="1:4">
      <c r="A3" s="438" t="s">
        <v>4</v>
      </c>
      <c r="B3" s="334" t="s">
        <v>5</v>
      </c>
      <c r="C3" s="439" t="s">
        <v>6</v>
      </c>
      <c r="D3" s="440"/>
    </row>
    <row r="4" ht="22" customHeight="1" spans="1:4">
      <c r="A4" s="438" t="s">
        <v>7</v>
      </c>
      <c r="B4" s="334" t="s">
        <v>8</v>
      </c>
      <c r="C4" s="439"/>
      <c r="D4" s="440"/>
    </row>
    <row r="5" ht="22" customHeight="1" spans="1:4">
      <c r="A5" s="438" t="s">
        <v>9</v>
      </c>
      <c r="B5" s="334" t="s">
        <v>10</v>
      </c>
      <c r="C5" s="439"/>
      <c r="D5" s="440"/>
    </row>
    <row r="6" ht="22" customHeight="1" spans="1:4">
      <c r="A6" s="438" t="s">
        <v>11</v>
      </c>
      <c r="B6" s="334" t="s">
        <v>12</v>
      </c>
      <c r="C6" s="439"/>
      <c r="D6" s="440"/>
    </row>
    <row r="7" ht="22" customHeight="1" spans="1:4">
      <c r="A7" s="438" t="s">
        <v>13</v>
      </c>
      <c r="B7" s="334" t="s">
        <v>14</v>
      </c>
      <c r="C7" s="439"/>
      <c r="D7" s="440"/>
    </row>
    <row r="8" ht="22" customHeight="1" spans="1:4">
      <c r="A8" s="438" t="s">
        <v>15</v>
      </c>
      <c r="B8" s="334" t="s">
        <v>16</v>
      </c>
      <c r="C8" s="439"/>
      <c r="D8" s="440"/>
    </row>
    <row r="9" ht="22" customHeight="1" spans="1:4">
      <c r="A9" s="438" t="s">
        <v>17</v>
      </c>
      <c r="B9" s="334" t="s">
        <v>18</v>
      </c>
      <c r="C9" s="439"/>
      <c r="D9" s="440"/>
    </row>
    <row r="10" ht="22" customHeight="1" spans="1:4">
      <c r="A10" s="438" t="s">
        <v>19</v>
      </c>
      <c r="B10" s="334" t="s">
        <v>20</v>
      </c>
      <c r="C10" s="439"/>
      <c r="D10" s="440"/>
    </row>
    <row r="11" ht="12" customHeight="1" spans="1:4">
      <c r="A11" s="441"/>
      <c r="B11" s="442"/>
      <c r="C11" s="443"/>
      <c r="D11" s="444"/>
    </row>
    <row r="12" ht="22" customHeight="1" spans="1:4">
      <c r="A12" s="438" t="s">
        <v>21</v>
      </c>
      <c r="B12" s="334" t="s">
        <v>22</v>
      </c>
      <c r="C12" s="439" t="s">
        <v>23</v>
      </c>
      <c r="D12" s="440"/>
    </row>
    <row r="13" ht="22" customHeight="1" spans="1:4">
      <c r="A13" s="438" t="s">
        <v>24</v>
      </c>
      <c r="B13" s="334" t="s">
        <v>25</v>
      </c>
      <c r="C13" s="439"/>
      <c r="D13" s="440"/>
    </row>
    <row r="14" ht="22" customHeight="1" spans="1:4">
      <c r="A14" s="438" t="s">
        <v>26</v>
      </c>
      <c r="B14" s="334" t="s">
        <v>27</v>
      </c>
      <c r="C14" s="439"/>
      <c r="D14" s="440"/>
    </row>
    <row r="15" ht="22" customHeight="1" spans="1:4">
      <c r="A15" s="438" t="s">
        <v>28</v>
      </c>
      <c r="B15" s="334" t="s">
        <v>29</v>
      </c>
      <c r="C15" s="439"/>
      <c r="D15" s="440"/>
    </row>
    <row r="16" ht="22" customHeight="1" spans="1:4">
      <c r="A16" s="438" t="s">
        <v>30</v>
      </c>
      <c r="B16" s="334" t="s">
        <v>31</v>
      </c>
      <c r="C16" s="439"/>
      <c r="D16" s="440"/>
    </row>
    <row r="17" ht="22" customHeight="1" spans="1:4">
      <c r="A17" s="438" t="s">
        <v>32</v>
      </c>
      <c r="B17" s="334" t="s">
        <v>33</v>
      </c>
      <c r="C17" s="439"/>
      <c r="D17" s="440"/>
    </row>
    <row r="18" ht="12" customHeight="1" spans="1:4">
      <c r="A18" s="441"/>
      <c r="B18" s="442"/>
      <c r="C18" s="443"/>
      <c r="D18" s="444"/>
    </row>
    <row r="19" ht="22" customHeight="1" spans="1:4">
      <c r="A19" s="438" t="s">
        <v>34</v>
      </c>
      <c r="B19" s="334" t="s">
        <v>35</v>
      </c>
      <c r="C19" s="439" t="s">
        <v>36</v>
      </c>
      <c r="D19" s="440"/>
    </row>
    <row r="20" ht="22" customHeight="1" spans="1:4">
      <c r="A20" s="438" t="s">
        <v>37</v>
      </c>
      <c r="B20" s="334" t="s">
        <v>38</v>
      </c>
      <c r="C20" s="439"/>
      <c r="D20" s="440"/>
    </row>
    <row r="21" ht="22" customHeight="1" spans="1:4">
      <c r="A21" s="438" t="s">
        <v>39</v>
      </c>
      <c r="B21" s="334" t="s">
        <v>40</v>
      </c>
      <c r="C21" s="439"/>
      <c r="D21" s="440"/>
    </row>
    <row r="22" ht="22" customHeight="1" spans="1:4">
      <c r="A22" s="438" t="s">
        <v>41</v>
      </c>
      <c r="B22" s="334" t="s">
        <v>42</v>
      </c>
      <c r="C22" s="439"/>
      <c r="D22" s="440"/>
    </row>
    <row r="23" ht="15" customHeight="1" spans="1:4">
      <c r="A23" s="445"/>
      <c r="B23" s="445"/>
      <c r="C23" s="446"/>
      <c r="D23" s="445"/>
    </row>
    <row r="24" ht="22" customHeight="1" spans="1:4">
      <c r="A24" s="438" t="s">
        <v>43</v>
      </c>
      <c r="B24" s="334" t="s">
        <v>44</v>
      </c>
      <c r="C24" s="439" t="s">
        <v>45</v>
      </c>
      <c r="D24" s="440"/>
    </row>
    <row r="25" ht="22" customHeight="1" spans="1:4">
      <c r="A25" s="438" t="s">
        <v>46</v>
      </c>
      <c r="B25" s="334" t="s">
        <v>47</v>
      </c>
      <c r="C25" s="439"/>
      <c r="D25" s="440"/>
    </row>
    <row r="26" ht="22" customHeight="1" spans="1:4">
      <c r="A26" s="438" t="s">
        <v>48</v>
      </c>
      <c r="B26" s="334" t="s">
        <v>49</v>
      </c>
      <c r="C26" s="439"/>
      <c r="D26" s="440"/>
    </row>
    <row r="27" ht="22" customHeight="1" spans="1:4">
      <c r="A27" s="438" t="s">
        <v>50</v>
      </c>
      <c r="B27" s="334" t="s">
        <v>51</v>
      </c>
      <c r="C27" s="439"/>
      <c r="D27" s="440"/>
    </row>
    <row r="28" ht="20" customHeight="1"/>
    <row r="29" ht="22" customHeight="1" spans="1:4">
      <c r="A29" s="438" t="s">
        <v>52</v>
      </c>
      <c r="B29" s="334" t="s">
        <v>53</v>
      </c>
      <c r="C29" s="447" t="s">
        <v>54</v>
      </c>
      <c r="D29" s="440"/>
    </row>
    <row r="30" ht="22" customHeight="1" spans="1:4">
      <c r="A30" s="438" t="s">
        <v>55</v>
      </c>
      <c r="B30" s="334" t="s">
        <v>56</v>
      </c>
      <c r="C30" s="448"/>
      <c r="D30" s="440"/>
    </row>
    <row r="31" ht="22" customHeight="1" spans="1:4">
      <c r="A31" s="438" t="s">
        <v>57</v>
      </c>
      <c r="B31" s="334" t="s">
        <v>58</v>
      </c>
      <c r="C31" s="448"/>
      <c r="D31" s="440"/>
    </row>
    <row r="32" ht="22" customHeight="1" spans="1:4">
      <c r="A32" s="438" t="s">
        <v>59</v>
      </c>
      <c r="B32" s="334" t="s">
        <v>60</v>
      </c>
      <c r="C32" s="448"/>
      <c r="D32" s="449"/>
    </row>
    <row r="33" ht="22" customHeight="1" spans="1:4">
      <c r="A33" s="438" t="s">
        <v>61</v>
      </c>
      <c r="B33" s="334" t="s">
        <v>62</v>
      </c>
      <c r="C33" s="448"/>
      <c r="D33" s="450"/>
    </row>
    <row r="34" ht="22" customHeight="1" spans="1:4">
      <c r="A34" s="438" t="s">
        <v>63</v>
      </c>
      <c r="B34" s="334" t="s">
        <v>64</v>
      </c>
      <c r="C34" s="451"/>
      <c r="D34" s="449"/>
    </row>
  </sheetData>
  <mergeCells count="6">
    <mergeCell ref="A1:D1"/>
    <mergeCell ref="C3:C10"/>
    <mergeCell ref="C12:C17"/>
    <mergeCell ref="C19:C22"/>
    <mergeCell ref="C24:C27"/>
    <mergeCell ref="C29:C34"/>
  </mergeCells>
  <printOptions horizontalCentered="1" verticalCentered="1"/>
  <pageMargins left="0.708661417322835" right="0.708661417322835" top="0.354166666666667" bottom="0.314583333333333" header="0.31496062992126" footer="0.31496062992126"/>
  <pageSetup paperSize="9" scale="9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0" workbookViewId="0">
      <selection activeCell="J27" sqref="J27"/>
    </sheetView>
  </sheetViews>
  <sheetFormatPr defaultColWidth="10.5" defaultRowHeight="12.75" outlineLevelCol="4"/>
  <cols>
    <col min="1" max="1" width="63.6666666666667" style="281" customWidth="1"/>
    <col min="2" max="2" width="19.1666666666667" style="281" customWidth="1"/>
    <col min="3" max="3" width="17.1666666666667" style="281" customWidth="1"/>
    <col min="4" max="4" width="16.8333333333333" style="281" customWidth="1"/>
    <col min="5" max="5" width="13.8333333333333" style="281"/>
    <col min="6" max="255" width="10.5" style="281"/>
    <col min="256" max="256" width="39.6666666666667" style="281" customWidth="1"/>
    <col min="257" max="259" width="16.1666666666667" style="281" customWidth="1"/>
    <col min="260" max="260" width="21.8333333333333" style="281" customWidth="1"/>
    <col min="261" max="511" width="10.5" style="281"/>
    <col min="512" max="512" width="39.6666666666667" style="281" customWidth="1"/>
    <col min="513" max="515" width="16.1666666666667" style="281" customWidth="1"/>
    <col min="516" max="516" width="21.8333333333333" style="281" customWidth="1"/>
    <col min="517" max="767" width="10.5" style="281"/>
    <col min="768" max="768" width="39.6666666666667" style="281" customWidth="1"/>
    <col min="769" max="771" width="16.1666666666667" style="281" customWidth="1"/>
    <col min="772" max="772" width="21.8333333333333" style="281" customWidth="1"/>
    <col min="773" max="1023" width="10.5" style="281"/>
    <col min="1024" max="1024" width="39.6666666666667" style="281" customWidth="1"/>
    <col min="1025" max="1027" width="16.1666666666667" style="281" customWidth="1"/>
    <col min="1028" max="1028" width="21.8333333333333" style="281" customWidth="1"/>
    <col min="1029" max="1279" width="10.5" style="281"/>
    <col min="1280" max="1280" width="39.6666666666667" style="281" customWidth="1"/>
    <col min="1281" max="1283" width="16.1666666666667" style="281" customWidth="1"/>
    <col min="1284" max="1284" width="21.8333333333333" style="281" customWidth="1"/>
    <col min="1285" max="1535" width="10.5" style="281"/>
    <col min="1536" max="1536" width="39.6666666666667" style="281" customWidth="1"/>
    <col min="1537" max="1539" width="16.1666666666667" style="281" customWidth="1"/>
    <col min="1540" max="1540" width="21.8333333333333" style="281" customWidth="1"/>
    <col min="1541" max="1791" width="10.5" style="281"/>
    <col min="1792" max="1792" width="39.6666666666667" style="281" customWidth="1"/>
    <col min="1793" max="1795" width="16.1666666666667" style="281" customWidth="1"/>
    <col min="1796" max="1796" width="21.8333333333333" style="281" customWidth="1"/>
    <col min="1797" max="2047" width="10.5" style="281"/>
    <col min="2048" max="2048" width="39.6666666666667" style="281" customWidth="1"/>
    <col min="2049" max="2051" width="16.1666666666667" style="281" customWidth="1"/>
    <col min="2052" max="2052" width="21.8333333333333" style="281" customWidth="1"/>
    <col min="2053" max="2303" width="10.5" style="281"/>
    <col min="2304" max="2304" width="39.6666666666667" style="281" customWidth="1"/>
    <col min="2305" max="2307" width="16.1666666666667" style="281" customWidth="1"/>
    <col min="2308" max="2308" width="21.8333333333333" style="281" customWidth="1"/>
    <col min="2309" max="2559" width="10.5" style="281"/>
    <col min="2560" max="2560" width="39.6666666666667" style="281" customWidth="1"/>
    <col min="2561" max="2563" width="16.1666666666667" style="281" customWidth="1"/>
    <col min="2564" max="2564" width="21.8333333333333" style="281" customWidth="1"/>
    <col min="2565" max="2815" width="10.5" style="281"/>
    <col min="2816" max="2816" width="39.6666666666667" style="281" customWidth="1"/>
    <col min="2817" max="2819" width="16.1666666666667" style="281" customWidth="1"/>
    <col min="2820" max="2820" width="21.8333333333333" style="281" customWidth="1"/>
    <col min="2821" max="3071" width="10.5" style="281"/>
    <col min="3072" max="3072" width="39.6666666666667" style="281" customWidth="1"/>
    <col min="3073" max="3075" width="16.1666666666667" style="281" customWidth="1"/>
    <col min="3076" max="3076" width="21.8333333333333" style="281" customWidth="1"/>
    <col min="3077" max="3327" width="10.5" style="281"/>
    <col min="3328" max="3328" width="39.6666666666667" style="281" customWidth="1"/>
    <col min="3329" max="3331" width="16.1666666666667" style="281" customWidth="1"/>
    <col min="3332" max="3332" width="21.8333333333333" style="281" customWidth="1"/>
    <col min="3333" max="3583" width="10.5" style="281"/>
    <col min="3584" max="3584" width="39.6666666666667" style="281" customWidth="1"/>
    <col min="3585" max="3587" width="16.1666666666667" style="281" customWidth="1"/>
    <col min="3588" max="3588" width="21.8333333333333" style="281" customWidth="1"/>
    <col min="3589" max="3839" width="10.5" style="281"/>
    <col min="3840" max="3840" width="39.6666666666667" style="281" customWidth="1"/>
    <col min="3841" max="3843" width="16.1666666666667" style="281" customWidth="1"/>
    <col min="3844" max="3844" width="21.8333333333333" style="281" customWidth="1"/>
    <col min="3845" max="4095" width="10.5" style="281"/>
    <col min="4096" max="4096" width="39.6666666666667" style="281" customWidth="1"/>
    <col min="4097" max="4099" width="16.1666666666667" style="281" customWidth="1"/>
    <col min="4100" max="4100" width="21.8333333333333" style="281" customWidth="1"/>
    <col min="4101" max="4351" width="10.5" style="281"/>
    <col min="4352" max="4352" width="39.6666666666667" style="281" customWidth="1"/>
    <col min="4353" max="4355" width="16.1666666666667" style="281" customWidth="1"/>
    <col min="4356" max="4356" width="21.8333333333333" style="281" customWidth="1"/>
    <col min="4357" max="4607" width="10.5" style="281"/>
    <col min="4608" max="4608" width="39.6666666666667" style="281" customWidth="1"/>
    <col min="4609" max="4611" width="16.1666666666667" style="281" customWidth="1"/>
    <col min="4612" max="4612" width="21.8333333333333" style="281" customWidth="1"/>
    <col min="4613" max="4863" width="10.5" style="281"/>
    <col min="4864" max="4864" width="39.6666666666667" style="281" customWidth="1"/>
    <col min="4865" max="4867" width="16.1666666666667" style="281" customWidth="1"/>
    <col min="4868" max="4868" width="21.8333333333333" style="281" customWidth="1"/>
    <col min="4869" max="5119" width="10.5" style="281"/>
    <col min="5120" max="5120" width="39.6666666666667" style="281" customWidth="1"/>
    <col min="5121" max="5123" width="16.1666666666667" style="281" customWidth="1"/>
    <col min="5124" max="5124" width="21.8333333333333" style="281" customWidth="1"/>
    <col min="5125" max="5375" width="10.5" style="281"/>
    <col min="5376" max="5376" width="39.6666666666667" style="281" customWidth="1"/>
    <col min="5377" max="5379" width="16.1666666666667" style="281" customWidth="1"/>
    <col min="5380" max="5380" width="21.8333333333333" style="281" customWidth="1"/>
    <col min="5381" max="5631" width="10.5" style="281"/>
    <col min="5632" max="5632" width="39.6666666666667" style="281" customWidth="1"/>
    <col min="5633" max="5635" width="16.1666666666667" style="281" customWidth="1"/>
    <col min="5636" max="5636" width="21.8333333333333" style="281" customWidth="1"/>
    <col min="5637" max="5887" width="10.5" style="281"/>
    <col min="5888" max="5888" width="39.6666666666667" style="281" customWidth="1"/>
    <col min="5889" max="5891" width="16.1666666666667" style="281" customWidth="1"/>
    <col min="5892" max="5892" width="21.8333333333333" style="281" customWidth="1"/>
    <col min="5893" max="6143" width="10.5" style="281"/>
    <col min="6144" max="6144" width="39.6666666666667" style="281" customWidth="1"/>
    <col min="6145" max="6147" width="16.1666666666667" style="281" customWidth="1"/>
    <col min="6148" max="6148" width="21.8333333333333" style="281" customWidth="1"/>
    <col min="6149" max="6399" width="10.5" style="281"/>
    <col min="6400" max="6400" width="39.6666666666667" style="281" customWidth="1"/>
    <col min="6401" max="6403" width="16.1666666666667" style="281" customWidth="1"/>
    <col min="6404" max="6404" width="21.8333333333333" style="281" customWidth="1"/>
    <col min="6405" max="6655" width="10.5" style="281"/>
    <col min="6656" max="6656" width="39.6666666666667" style="281" customWidth="1"/>
    <col min="6657" max="6659" width="16.1666666666667" style="281" customWidth="1"/>
    <col min="6660" max="6660" width="21.8333333333333" style="281" customWidth="1"/>
    <col min="6661" max="6911" width="10.5" style="281"/>
    <col min="6912" max="6912" width="39.6666666666667" style="281" customWidth="1"/>
    <col min="6913" max="6915" width="16.1666666666667" style="281" customWidth="1"/>
    <col min="6916" max="6916" width="21.8333333333333" style="281" customWidth="1"/>
    <col min="6917" max="7167" width="10.5" style="281"/>
    <col min="7168" max="7168" width="39.6666666666667" style="281" customWidth="1"/>
    <col min="7169" max="7171" width="16.1666666666667" style="281" customWidth="1"/>
    <col min="7172" max="7172" width="21.8333333333333" style="281" customWidth="1"/>
    <col min="7173" max="7423" width="10.5" style="281"/>
    <col min="7424" max="7424" width="39.6666666666667" style="281" customWidth="1"/>
    <col min="7425" max="7427" width="16.1666666666667" style="281" customWidth="1"/>
    <col min="7428" max="7428" width="21.8333333333333" style="281" customWidth="1"/>
    <col min="7429" max="7679" width="10.5" style="281"/>
    <col min="7680" max="7680" width="39.6666666666667" style="281" customWidth="1"/>
    <col min="7681" max="7683" width="16.1666666666667" style="281" customWidth="1"/>
    <col min="7684" max="7684" width="21.8333333333333" style="281" customWidth="1"/>
    <col min="7685" max="7935" width="10.5" style="281"/>
    <col min="7936" max="7936" width="39.6666666666667" style="281" customWidth="1"/>
    <col min="7937" max="7939" width="16.1666666666667" style="281" customWidth="1"/>
    <col min="7940" max="7940" width="21.8333333333333" style="281" customWidth="1"/>
    <col min="7941" max="8191" width="10.5" style="281"/>
    <col min="8192" max="8192" width="39.6666666666667" style="281" customWidth="1"/>
    <col min="8193" max="8195" width="16.1666666666667" style="281" customWidth="1"/>
    <col min="8196" max="8196" width="21.8333333333333" style="281" customWidth="1"/>
    <col min="8197" max="8447" width="10.5" style="281"/>
    <col min="8448" max="8448" width="39.6666666666667" style="281" customWidth="1"/>
    <col min="8449" max="8451" width="16.1666666666667" style="281" customWidth="1"/>
    <col min="8452" max="8452" width="21.8333333333333" style="281" customWidth="1"/>
    <col min="8453" max="8703" width="10.5" style="281"/>
    <col min="8704" max="8704" width="39.6666666666667" style="281" customWidth="1"/>
    <col min="8705" max="8707" width="16.1666666666667" style="281" customWidth="1"/>
    <col min="8708" max="8708" width="21.8333333333333" style="281" customWidth="1"/>
    <col min="8709" max="8959" width="10.5" style="281"/>
    <col min="8960" max="8960" width="39.6666666666667" style="281" customWidth="1"/>
    <col min="8961" max="8963" width="16.1666666666667" style="281" customWidth="1"/>
    <col min="8964" max="8964" width="21.8333333333333" style="281" customWidth="1"/>
    <col min="8965" max="9215" width="10.5" style="281"/>
    <col min="9216" max="9216" width="39.6666666666667" style="281" customWidth="1"/>
    <col min="9217" max="9219" width="16.1666666666667" style="281" customWidth="1"/>
    <col min="9220" max="9220" width="21.8333333333333" style="281" customWidth="1"/>
    <col min="9221" max="9471" width="10.5" style="281"/>
    <col min="9472" max="9472" width="39.6666666666667" style="281" customWidth="1"/>
    <col min="9473" max="9475" width="16.1666666666667" style="281" customWidth="1"/>
    <col min="9476" max="9476" width="21.8333333333333" style="281" customWidth="1"/>
    <col min="9477" max="9727" width="10.5" style="281"/>
    <col min="9728" max="9728" width="39.6666666666667" style="281" customWidth="1"/>
    <col min="9729" max="9731" width="16.1666666666667" style="281" customWidth="1"/>
    <col min="9732" max="9732" width="21.8333333333333" style="281" customWidth="1"/>
    <col min="9733" max="9983" width="10.5" style="281"/>
    <col min="9984" max="9984" width="39.6666666666667" style="281" customWidth="1"/>
    <col min="9985" max="9987" width="16.1666666666667" style="281" customWidth="1"/>
    <col min="9988" max="9988" width="21.8333333333333" style="281" customWidth="1"/>
    <col min="9989" max="10239" width="10.5" style="281"/>
    <col min="10240" max="10240" width="39.6666666666667" style="281" customWidth="1"/>
    <col min="10241" max="10243" width="16.1666666666667" style="281" customWidth="1"/>
    <col min="10244" max="10244" width="21.8333333333333" style="281" customWidth="1"/>
    <col min="10245" max="10495" width="10.5" style="281"/>
    <col min="10496" max="10496" width="39.6666666666667" style="281" customWidth="1"/>
    <col min="10497" max="10499" width="16.1666666666667" style="281" customWidth="1"/>
    <col min="10500" max="10500" width="21.8333333333333" style="281" customWidth="1"/>
    <col min="10501" max="10751" width="10.5" style="281"/>
    <col min="10752" max="10752" width="39.6666666666667" style="281" customWidth="1"/>
    <col min="10753" max="10755" width="16.1666666666667" style="281" customWidth="1"/>
    <col min="10756" max="10756" width="21.8333333333333" style="281" customWidth="1"/>
    <col min="10757" max="11007" width="10.5" style="281"/>
    <col min="11008" max="11008" width="39.6666666666667" style="281" customWidth="1"/>
    <col min="11009" max="11011" width="16.1666666666667" style="281" customWidth="1"/>
    <col min="11012" max="11012" width="21.8333333333333" style="281" customWidth="1"/>
    <col min="11013" max="11263" width="10.5" style="281"/>
    <col min="11264" max="11264" width="39.6666666666667" style="281" customWidth="1"/>
    <col min="11265" max="11267" width="16.1666666666667" style="281" customWidth="1"/>
    <col min="11268" max="11268" width="21.8333333333333" style="281" customWidth="1"/>
    <col min="11269" max="11519" width="10.5" style="281"/>
    <col min="11520" max="11520" width="39.6666666666667" style="281" customWidth="1"/>
    <col min="11521" max="11523" width="16.1666666666667" style="281" customWidth="1"/>
    <col min="11524" max="11524" width="21.8333333333333" style="281" customWidth="1"/>
    <col min="11525" max="11775" width="10.5" style="281"/>
    <col min="11776" max="11776" width="39.6666666666667" style="281" customWidth="1"/>
    <col min="11777" max="11779" width="16.1666666666667" style="281" customWidth="1"/>
    <col min="11780" max="11780" width="21.8333333333333" style="281" customWidth="1"/>
    <col min="11781" max="12031" width="10.5" style="281"/>
    <col min="12032" max="12032" width="39.6666666666667" style="281" customWidth="1"/>
    <col min="12033" max="12035" width="16.1666666666667" style="281" customWidth="1"/>
    <col min="12036" max="12036" width="21.8333333333333" style="281" customWidth="1"/>
    <col min="12037" max="12287" width="10.5" style="281"/>
    <col min="12288" max="12288" width="39.6666666666667" style="281" customWidth="1"/>
    <col min="12289" max="12291" width="16.1666666666667" style="281" customWidth="1"/>
    <col min="12292" max="12292" width="21.8333333333333" style="281" customWidth="1"/>
    <col min="12293" max="12543" width="10.5" style="281"/>
    <col min="12544" max="12544" width="39.6666666666667" style="281" customWidth="1"/>
    <col min="12545" max="12547" width="16.1666666666667" style="281" customWidth="1"/>
    <col min="12548" max="12548" width="21.8333333333333" style="281" customWidth="1"/>
    <col min="12549" max="12799" width="10.5" style="281"/>
    <col min="12800" max="12800" width="39.6666666666667" style="281" customWidth="1"/>
    <col min="12801" max="12803" width="16.1666666666667" style="281" customWidth="1"/>
    <col min="12804" max="12804" width="21.8333333333333" style="281" customWidth="1"/>
    <col min="12805" max="13055" width="10.5" style="281"/>
    <col min="13056" max="13056" width="39.6666666666667" style="281" customWidth="1"/>
    <col min="13057" max="13059" width="16.1666666666667" style="281" customWidth="1"/>
    <col min="13060" max="13060" width="21.8333333333333" style="281" customWidth="1"/>
    <col min="13061" max="13311" width="10.5" style="281"/>
    <col min="13312" max="13312" width="39.6666666666667" style="281" customWidth="1"/>
    <col min="13313" max="13315" width="16.1666666666667" style="281" customWidth="1"/>
    <col min="13316" max="13316" width="21.8333333333333" style="281" customWidth="1"/>
    <col min="13317" max="13567" width="10.5" style="281"/>
    <col min="13568" max="13568" width="39.6666666666667" style="281" customWidth="1"/>
    <col min="13569" max="13571" width="16.1666666666667" style="281" customWidth="1"/>
    <col min="13572" max="13572" width="21.8333333333333" style="281" customWidth="1"/>
    <col min="13573" max="13823" width="10.5" style="281"/>
    <col min="13824" max="13824" width="39.6666666666667" style="281" customWidth="1"/>
    <col min="13825" max="13827" width="16.1666666666667" style="281" customWidth="1"/>
    <col min="13828" max="13828" width="21.8333333333333" style="281" customWidth="1"/>
    <col min="13829" max="14079" width="10.5" style="281"/>
    <col min="14080" max="14080" width="39.6666666666667" style="281" customWidth="1"/>
    <col min="14081" max="14083" width="16.1666666666667" style="281" customWidth="1"/>
    <col min="14084" max="14084" width="21.8333333333333" style="281" customWidth="1"/>
    <col min="14085" max="14335" width="10.5" style="281"/>
    <col min="14336" max="14336" width="39.6666666666667" style="281" customWidth="1"/>
    <col min="14337" max="14339" width="16.1666666666667" style="281" customWidth="1"/>
    <col min="14340" max="14340" width="21.8333333333333" style="281" customWidth="1"/>
    <col min="14341" max="14591" width="10.5" style="281"/>
    <col min="14592" max="14592" width="39.6666666666667" style="281" customWidth="1"/>
    <col min="14593" max="14595" width="16.1666666666667" style="281" customWidth="1"/>
    <col min="14596" max="14596" width="21.8333333333333" style="281" customWidth="1"/>
    <col min="14597" max="14847" width="10.5" style="281"/>
    <col min="14848" max="14848" width="39.6666666666667" style="281" customWidth="1"/>
    <col min="14849" max="14851" width="16.1666666666667" style="281" customWidth="1"/>
    <col min="14852" max="14852" width="21.8333333333333" style="281" customWidth="1"/>
    <col min="14853" max="15103" width="10.5" style="281"/>
    <col min="15104" max="15104" width="39.6666666666667" style="281" customWidth="1"/>
    <col min="15105" max="15107" width="16.1666666666667" style="281" customWidth="1"/>
    <col min="15108" max="15108" width="21.8333333333333" style="281" customWidth="1"/>
    <col min="15109" max="15359" width="10.5" style="281"/>
    <col min="15360" max="15360" width="39.6666666666667" style="281" customWidth="1"/>
    <col min="15361" max="15363" width="16.1666666666667" style="281" customWidth="1"/>
    <col min="15364" max="15364" width="21.8333333333333" style="281" customWidth="1"/>
    <col min="15365" max="15615" width="10.5" style="281"/>
    <col min="15616" max="15616" width="39.6666666666667" style="281" customWidth="1"/>
    <col min="15617" max="15619" width="16.1666666666667" style="281" customWidth="1"/>
    <col min="15620" max="15620" width="21.8333333333333" style="281" customWidth="1"/>
    <col min="15621" max="15871" width="10.5" style="281"/>
    <col min="15872" max="15872" width="39.6666666666667" style="281" customWidth="1"/>
    <col min="15873" max="15875" width="16.1666666666667" style="281" customWidth="1"/>
    <col min="15876" max="15876" width="21.8333333333333" style="281" customWidth="1"/>
    <col min="15877" max="16127" width="10.5" style="281"/>
    <col min="16128" max="16128" width="39.6666666666667" style="281" customWidth="1"/>
    <col min="16129" max="16131" width="16.1666666666667" style="281" customWidth="1"/>
    <col min="16132" max="16132" width="21.8333333333333" style="281" customWidth="1"/>
    <col min="16133" max="16384" width="10.5" style="281"/>
  </cols>
  <sheetData>
    <row r="1" ht="19.5" customHeight="1" spans="1:1">
      <c r="A1" s="244" t="s">
        <v>21</v>
      </c>
    </row>
    <row r="2" ht="35.25" customHeight="1" spans="1:4">
      <c r="A2" s="282" t="s">
        <v>22</v>
      </c>
      <c r="B2" s="282"/>
      <c r="C2" s="282"/>
      <c r="D2" s="282"/>
    </row>
    <row r="3" s="279" customFormat="1" ht="19.5" customHeight="1" spans="1:4">
      <c r="A3" s="283"/>
      <c r="B3" s="284"/>
      <c r="C3" s="284"/>
      <c r="D3" s="285" t="s">
        <v>66</v>
      </c>
    </row>
    <row r="4" ht="36" customHeight="1" spans="1:5">
      <c r="A4" s="5" t="s">
        <v>1280</v>
      </c>
      <c r="B4" s="286" t="s">
        <v>68</v>
      </c>
      <c r="C4" s="286" t="s">
        <v>1281</v>
      </c>
      <c r="D4" s="309" t="s">
        <v>70</v>
      </c>
      <c r="E4" s="287"/>
    </row>
    <row r="5" ht="22" customHeight="1" spans="1:5">
      <c r="A5" s="300" t="s">
        <v>1282</v>
      </c>
      <c r="B5" s="301">
        <f>SUM(B6:B16)</f>
        <v>15618</v>
      </c>
      <c r="C5" s="301">
        <f>SUM(C6:C16)</f>
        <v>16216</v>
      </c>
      <c r="D5" s="302">
        <f>C5/B5</f>
        <v>1.03828915354079</v>
      </c>
      <c r="E5" s="287"/>
    </row>
    <row r="6" ht="19.5" customHeight="1" spans="1:4">
      <c r="A6" s="304" t="s">
        <v>1283</v>
      </c>
      <c r="B6" s="7">
        <v>470</v>
      </c>
      <c r="C6" s="7">
        <v>462</v>
      </c>
      <c r="D6" s="305">
        <f t="shared" ref="D6:D22" si="0">C6/B6</f>
        <v>0.982978723404255</v>
      </c>
    </row>
    <row r="7" ht="19.5" customHeight="1" spans="1:4">
      <c r="A7" s="294" t="s">
        <v>1284</v>
      </c>
      <c r="B7" s="7">
        <v>126</v>
      </c>
      <c r="C7" s="7">
        <v>79</v>
      </c>
      <c r="D7" s="305">
        <f t="shared" si="0"/>
        <v>0.626984126984127</v>
      </c>
    </row>
    <row r="8" ht="19.5" customHeight="1" spans="1:4">
      <c r="A8" s="294" t="s">
        <v>1285</v>
      </c>
      <c r="B8" s="7">
        <v>10585</v>
      </c>
      <c r="C8" s="7">
        <v>11534</v>
      </c>
      <c r="D8" s="305">
        <f t="shared" si="0"/>
        <v>1.08965517241379</v>
      </c>
    </row>
    <row r="9" ht="19.5" customHeight="1" spans="1:4">
      <c r="A9" s="294" t="s">
        <v>1286</v>
      </c>
      <c r="B9" s="7">
        <v>237</v>
      </c>
      <c r="C9" s="7">
        <v>205</v>
      </c>
      <c r="D9" s="305">
        <f t="shared" si="0"/>
        <v>0.864978902953586</v>
      </c>
    </row>
    <row r="10" ht="19.5" customHeight="1" spans="1:4">
      <c r="A10" s="294" t="s">
        <v>1287</v>
      </c>
      <c r="B10" s="7"/>
      <c r="C10" s="7"/>
      <c r="D10" s="305"/>
    </row>
    <row r="11" ht="19.5" customHeight="1" spans="1:4">
      <c r="A11" s="294" t="s">
        <v>1288</v>
      </c>
      <c r="B11" s="7"/>
      <c r="C11" s="7"/>
      <c r="D11" s="305"/>
    </row>
    <row r="12" ht="19.5" customHeight="1" spans="1:4">
      <c r="A12" s="294" t="s">
        <v>1289</v>
      </c>
      <c r="B12" s="7">
        <v>3500</v>
      </c>
      <c r="C12" s="7">
        <v>3312</v>
      </c>
      <c r="D12" s="305">
        <f t="shared" si="0"/>
        <v>0.946285714285714</v>
      </c>
    </row>
    <row r="13" ht="19.5" customHeight="1" spans="1:4">
      <c r="A13" s="294" t="s">
        <v>1290</v>
      </c>
      <c r="B13" s="7"/>
      <c r="C13" s="7"/>
      <c r="D13" s="305"/>
    </row>
    <row r="14" ht="19.5" customHeight="1" spans="1:4">
      <c r="A14" s="294" t="s">
        <v>1291</v>
      </c>
      <c r="B14" s="7">
        <v>700</v>
      </c>
      <c r="C14" s="7">
        <v>624</v>
      </c>
      <c r="D14" s="305">
        <f t="shared" si="0"/>
        <v>0.891428571428571</v>
      </c>
    </row>
    <row r="15" ht="19.5" customHeight="1" spans="1:4">
      <c r="A15" s="294" t="s">
        <v>1292</v>
      </c>
      <c r="B15" s="7"/>
      <c r="C15" s="7"/>
      <c r="D15" s="305"/>
    </row>
    <row r="16" ht="19.5" customHeight="1" spans="1:4">
      <c r="A16" s="294" t="s">
        <v>1293</v>
      </c>
      <c r="B16" s="7"/>
      <c r="C16" s="7"/>
      <c r="D16" s="305"/>
    </row>
    <row r="17" ht="19.5" customHeight="1" spans="1:4">
      <c r="A17" s="306" t="s">
        <v>97</v>
      </c>
      <c r="B17" s="301">
        <f>SUM(B18:B21)</f>
        <v>37302</v>
      </c>
      <c r="C17" s="301">
        <f>SUM(C18:C21)</f>
        <v>37284</v>
      </c>
      <c r="D17" s="302">
        <f t="shared" si="0"/>
        <v>0.999517452147338</v>
      </c>
    </row>
    <row r="18" ht="19.5" customHeight="1" spans="1:4">
      <c r="A18" s="307" t="s">
        <v>1294</v>
      </c>
      <c r="B18" s="7">
        <v>3367</v>
      </c>
      <c r="C18" s="7">
        <v>3349</v>
      </c>
      <c r="D18" s="305">
        <f t="shared" si="0"/>
        <v>0.994653994653995</v>
      </c>
    </row>
    <row r="19" ht="19.5" customHeight="1" spans="1:4">
      <c r="A19" s="307" t="s">
        <v>1295</v>
      </c>
      <c r="B19" s="7"/>
      <c r="C19" s="7"/>
      <c r="D19" s="305"/>
    </row>
    <row r="20" ht="19.5" customHeight="1" spans="1:4">
      <c r="A20" s="307" t="s">
        <v>1296</v>
      </c>
      <c r="B20" s="7">
        <v>32500</v>
      </c>
      <c r="C20" s="7">
        <v>32500</v>
      </c>
      <c r="D20" s="305">
        <f t="shared" si="0"/>
        <v>1</v>
      </c>
    </row>
    <row r="21" s="280" customFormat="1" ht="19.5" customHeight="1" spans="1:4">
      <c r="A21" s="307" t="s">
        <v>1297</v>
      </c>
      <c r="B21" s="7">
        <v>1435</v>
      </c>
      <c r="C21" s="7">
        <v>1435</v>
      </c>
      <c r="D21" s="305">
        <f t="shared" si="0"/>
        <v>1</v>
      </c>
    </row>
    <row r="22" ht="19.5" customHeight="1" spans="1:5">
      <c r="A22" s="308" t="s">
        <v>109</v>
      </c>
      <c r="B22" s="301">
        <f>B5+B17</f>
        <v>52920</v>
      </c>
      <c r="C22" s="301">
        <f>C5+C17</f>
        <v>53500</v>
      </c>
      <c r="D22" s="302">
        <f t="shared" si="0"/>
        <v>1.01095993953137</v>
      </c>
      <c r="E22" s="290"/>
    </row>
    <row r="23" ht="30.75" customHeight="1"/>
  </sheetData>
  <mergeCells count="1">
    <mergeCell ref="A2:D2"/>
  </mergeCells>
  <printOptions horizontalCentered="1"/>
  <pageMargins left="0.708333333333333" right="0.708333333333333" top="0.66875" bottom="0.432638888888889" header="0.314583333333333" footer="0.314583333333333"/>
  <pageSetup paperSize="9" scale="90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13" workbookViewId="0">
      <selection activeCell="I14" sqref="I14"/>
    </sheetView>
  </sheetViews>
  <sheetFormatPr defaultColWidth="10.5" defaultRowHeight="12.75" outlineLevelCol="4"/>
  <cols>
    <col min="1" max="1" width="67.5" style="281" customWidth="1"/>
    <col min="2" max="2" width="20.5" style="281" customWidth="1"/>
    <col min="3" max="3" width="17" style="281" customWidth="1"/>
    <col min="4" max="4" width="15.1666666666667" style="281" customWidth="1"/>
    <col min="5" max="5" width="10.8333333333333" style="281"/>
    <col min="6" max="255" width="10.5" style="281"/>
    <col min="256" max="256" width="39.6666666666667" style="281" customWidth="1"/>
    <col min="257" max="259" width="16.1666666666667" style="281" customWidth="1"/>
    <col min="260" max="260" width="21.8333333333333" style="281" customWidth="1"/>
    <col min="261" max="511" width="10.5" style="281"/>
    <col min="512" max="512" width="39.6666666666667" style="281" customWidth="1"/>
    <col min="513" max="515" width="16.1666666666667" style="281" customWidth="1"/>
    <col min="516" max="516" width="21.8333333333333" style="281" customWidth="1"/>
    <col min="517" max="767" width="10.5" style="281"/>
    <col min="768" max="768" width="39.6666666666667" style="281" customWidth="1"/>
    <col min="769" max="771" width="16.1666666666667" style="281" customWidth="1"/>
    <col min="772" max="772" width="21.8333333333333" style="281" customWidth="1"/>
    <col min="773" max="1023" width="10.5" style="281"/>
    <col min="1024" max="1024" width="39.6666666666667" style="281" customWidth="1"/>
    <col min="1025" max="1027" width="16.1666666666667" style="281" customWidth="1"/>
    <col min="1028" max="1028" width="21.8333333333333" style="281" customWidth="1"/>
    <col min="1029" max="1279" width="10.5" style="281"/>
    <col min="1280" max="1280" width="39.6666666666667" style="281" customWidth="1"/>
    <col min="1281" max="1283" width="16.1666666666667" style="281" customWidth="1"/>
    <col min="1284" max="1284" width="21.8333333333333" style="281" customWidth="1"/>
    <col min="1285" max="1535" width="10.5" style="281"/>
    <col min="1536" max="1536" width="39.6666666666667" style="281" customWidth="1"/>
    <col min="1537" max="1539" width="16.1666666666667" style="281" customWidth="1"/>
    <col min="1540" max="1540" width="21.8333333333333" style="281" customWidth="1"/>
    <col min="1541" max="1791" width="10.5" style="281"/>
    <col min="1792" max="1792" width="39.6666666666667" style="281" customWidth="1"/>
    <col min="1793" max="1795" width="16.1666666666667" style="281" customWidth="1"/>
    <col min="1796" max="1796" width="21.8333333333333" style="281" customWidth="1"/>
    <col min="1797" max="2047" width="10.5" style="281"/>
    <col min="2048" max="2048" width="39.6666666666667" style="281" customWidth="1"/>
    <col min="2049" max="2051" width="16.1666666666667" style="281" customWidth="1"/>
    <col min="2052" max="2052" width="21.8333333333333" style="281" customWidth="1"/>
    <col min="2053" max="2303" width="10.5" style="281"/>
    <col min="2304" max="2304" width="39.6666666666667" style="281" customWidth="1"/>
    <col min="2305" max="2307" width="16.1666666666667" style="281" customWidth="1"/>
    <col min="2308" max="2308" width="21.8333333333333" style="281" customWidth="1"/>
    <col min="2309" max="2559" width="10.5" style="281"/>
    <col min="2560" max="2560" width="39.6666666666667" style="281" customWidth="1"/>
    <col min="2561" max="2563" width="16.1666666666667" style="281" customWidth="1"/>
    <col min="2564" max="2564" width="21.8333333333333" style="281" customWidth="1"/>
    <col min="2565" max="2815" width="10.5" style="281"/>
    <col min="2816" max="2816" width="39.6666666666667" style="281" customWidth="1"/>
    <col min="2817" max="2819" width="16.1666666666667" style="281" customWidth="1"/>
    <col min="2820" max="2820" width="21.8333333333333" style="281" customWidth="1"/>
    <col min="2821" max="3071" width="10.5" style="281"/>
    <col min="3072" max="3072" width="39.6666666666667" style="281" customWidth="1"/>
    <col min="3073" max="3075" width="16.1666666666667" style="281" customWidth="1"/>
    <col min="3076" max="3076" width="21.8333333333333" style="281" customWidth="1"/>
    <col min="3077" max="3327" width="10.5" style="281"/>
    <col min="3328" max="3328" width="39.6666666666667" style="281" customWidth="1"/>
    <col min="3329" max="3331" width="16.1666666666667" style="281" customWidth="1"/>
    <col min="3332" max="3332" width="21.8333333333333" style="281" customWidth="1"/>
    <col min="3333" max="3583" width="10.5" style="281"/>
    <col min="3584" max="3584" width="39.6666666666667" style="281" customWidth="1"/>
    <col min="3585" max="3587" width="16.1666666666667" style="281" customWidth="1"/>
    <col min="3588" max="3588" width="21.8333333333333" style="281" customWidth="1"/>
    <col min="3589" max="3839" width="10.5" style="281"/>
    <col min="3840" max="3840" width="39.6666666666667" style="281" customWidth="1"/>
    <col min="3841" max="3843" width="16.1666666666667" style="281" customWidth="1"/>
    <col min="3844" max="3844" width="21.8333333333333" style="281" customWidth="1"/>
    <col min="3845" max="4095" width="10.5" style="281"/>
    <col min="4096" max="4096" width="39.6666666666667" style="281" customWidth="1"/>
    <col min="4097" max="4099" width="16.1666666666667" style="281" customWidth="1"/>
    <col min="4100" max="4100" width="21.8333333333333" style="281" customWidth="1"/>
    <col min="4101" max="4351" width="10.5" style="281"/>
    <col min="4352" max="4352" width="39.6666666666667" style="281" customWidth="1"/>
    <col min="4353" max="4355" width="16.1666666666667" style="281" customWidth="1"/>
    <col min="4356" max="4356" width="21.8333333333333" style="281" customWidth="1"/>
    <col min="4357" max="4607" width="10.5" style="281"/>
    <col min="4608" max="4608" width="39.6666666666667" style="281" customWidth="1"/>
    <col min="4609" max="4611" width="16.1666666666667" style="281" customWidth="1"/>
    <col min="4612" max="4612" width="21.8333333333333" style="281" customWidth="1"/>
    <col min="4613" max="4863" width="10.5" style="281"/>
    <col min="4864" max="4864" width="39.6666666666667" style="281" customWidth="1"/>
    <col min="4865" max="4867" width="16.1666666666667" style="281" customWidth="1"/>
    <col min="4868" max="4868" width="21.8333333333333" style="281" customWidth="1"/>
    <col min="4869" max="5119" width="10.5" style="281"/>
    <col min="5120" max="5120" width="39.6666666666667" style="281" customWidth="1"/>
    <col min="5121" max="5123" width="16.1666666666667" style="281" customWidth="1"/>
    <col min="5124" max="5124" width="21.8333333333333" style="281" customWidth="1"/>
    <col min="5125" max="5375" width="10.5" style="281"/>
    <col min="5376" max="5376" width="39.6666666666667" style="281" customWidth="1"/>
    <col min="5377" max="5379" width="16.1666666666667" style="281" customWidth="1"/>
    <col min="5380" max="5380" width="21.8333333333333" style="281" customWidth="1"/>
    <col min="5381" max="5631" width="10.5" style="281"/>
    <col min="5632" max="5632" width="39.6666666666667" style="281" customWidth="1"/>
    <col min="5633" max="5635" width="16.1666666666667" style="281" customWidth="1"/>
    <col min="5636" max="5636" width="21.8333333333333" style="281" customWidth="1"/>
    <col min="5637" max="5887" width="10.5" style="281"/>
    <col min="5888" max="5888" width="39.6666666666667" style="281" customWidth="1"/>
    <col min="5889" max="5891" width="16.1666666666667" style="281" customWidth="1"/>
    <col min="5892" max="5892" width="21.8333333333333" style="281" customWidth="1"/>
    <col min="5893" max="6143" width="10.5" style="281"/>
    <col min="6144" max="6144" width="39.6666666666667" style="281" customWidth="1"/>
    <col min="6145" max="6147" width="16.1666666666667" style="281" customWidth="1"/>
    <col min="6148" max="6148" width="21.8333333333333" style="281" customWidth="1"/>
    <col min="6149" max="6399" width="10.5" style="281"/>
    <col min="6400" max="6400" width="39.6666666666667" style="281" customWidth="1"/>
    <col min="6401" max="6403" width="16.1666666666667" style="281" customWidth="1"/>
    <col min="6404" max="6404" width="21.8333333333333" style="281" customWidth="1"/>
    <col min="6405" max="6655" width="10.5" style="281"/>
    <col min="6656" max="6656" width="39.6666666666667" style="281" customWidth="1"/>
    <col min="6657" max="6659" width="16.1666666666667" style="281" customWidth="1"/>
    <col min="6660" max="6660" width="21.8333333333333" style="281" customWidth="1"/>
    <col min="6661" max="6911" width="10.5" style="281"/>
    <col min="6912" max="6912" width="39.6666666666667" style="281" customWidth="1"/>
    <col min="6913" max="6915" width="16.1666666666667" style="281" customWidth="1"/>
    <col min="6916" max="6916" width="21.8333333333333" style="281" customWidth="1"/>
    <col min="6917" max="7167" width="10.5" style="281"/>
    <col min="7168" max="7168" width="39.6666666666667" style="281" customWidth="1"/>
    <col min="7169" max="7171" width="16.1666666666667" style="281" customWidth="1"/>
    <col min="7172" max="7172" width="21.8333333333333" style="281" customWidth="1"/>
    <col min="7173" max="7423" width="10.5" style="281"/>
    <col min="7424" max="7424" width="39.6666666666667" style="281" customWidth="1"/>
    <col min="7425" max="7427" width="16.1666666666667" style="281" customWidth="1"/>
    <col min="7428" max="7428" width="21.8333333333333" style="281" customWidth="1"/>
    <col min="7429" max="7679" width="10.5" style="281"/>
    <col min="7680" max="7680" width="39.6666666666667" style="281" customWidth="1"/>
    <col min="7681" max="7683" width="16.1666666666667" style="281" customWidth="1"/>
    <col min="7684" max="7684" width="21.8333333333333" style="281" customWidth="1"/>
    <col min="7685" max="7935" width="10.5" style="281"/>
    <col min="7936" max="7936" width="39.6666666666667" style="281" customWidth="1"/>
    <col min="7937" max="7939" width="16.1666666666667" style="281" customWidth="1"/>
    <col min="7940" max="7940" width="21.8333333333333" style="281" customWidth="1"/>
    <col min="7941" max="8191" width="10.5" style="281"/>
    <col min="8192" max="8192" width="39.6666666666667" style="281" customWidth="1"/>
    <col min="8193" max="8195" width="16.1666666666667" style="281" customWidth="1"/>
    <col min="8196" max="8196" width="21.8333333333333" style="281" customWidth="1"/>
    <col min="8197" max="8447" width="10.5" style="281"/>
    <col min="8448" max="8448" width="39.6666666666667" style="281" customWidth="1"/>
    <col min="8449" max="8451" width="16.1666666666667" style="281" customWidth="1"/>
    <col min="8452" max="8452" width="21.8333333333333" style="281" customWidth="1"/>
    <col min="8453" max="8703" width="10.5" style="281"/>
    <col min="8704" max="8704" width="39.6666666666667" style="281" customWidth="1"/>
    <col min="8705" max="8707" width="16.1666666666667" style="281" customWidth="1"/>
    <col min="8708" max="8708" width="21.8333333333333" style="281" customWidth="1"/>
    <col min="8709" max="8959" width="10.5" style="281"/>
    <col min="8960" max="8960" width="39.6666666666667" style="281" customWidth="1"/>
    <col min="8961" max="8963" width="16.1666666666667" style="281" customWidth="1"/>
    <col min="8964" max="8964" width="21.8333333333333" style="281" customWidth="1"/>
    <col min="8965" max="9215" width="10.5" style="281"/>
    <col min="9216" max="9216" width="39.6666666666667" style="281" customWidth="1"/>
    <col min="9217" max="9219" width="16.1666666666667" style="281" customWidth="1"/>
    <col min="9220" max="9220" width="21.8333333333333" style="281" customWidth="1"/>
    <col min="9221" max="9471" width="10.5" style="281"/>
    <col min="9472" max="9472" width="39.6666666666667" style="281" customWidth="1"/>
    <col min="9473" max="9475" width="16.1666666666667" style="281" customWidth="1"/>
    <col min="9476" max="9476" width="21.8333333333333" style="281" customWidth="1"/>
    <col min="9477" max="9727" width="10.5" style="281"/>
    <col min="9728" max="9728" width="39.6666666666667" style="281" customWidth="1"/>
    <col min="9729" max="9731" width="16.1666666666667" style="281" customWidth="1"/>
    <col min="9732" max="9732" width="21.8333333333333" style="281" customWidth="1"/>
    <col min="9733" max="9983" width="10.5" style="281"/>
    <col min="9984" max="9984" width="39.6666666666667" style="281" customWidth="1"/>
    <col min="9985" max="9987" width="16.1666666666667" style="281" customWidth="1"/>
    <col min="9988" max="9988" width="21.8333333333333" style="281" customWidth="1"/>
    <col min="9989" max="10239" width="10.5" style="281"/>
    <col min="10240" max="10240" width="39.6666666666667" style="281" customWidth="1"/>
    <col min="10241" max="10243" width="16.1666666666667" style="281" customWidth="1"/>
    <col min="10244" max="10244" width="21.8333333333333" style="281" customWidth="1"/>
    <col min="10245" max="10495" width="10.5" style="281"/>
    <col min="10496" max="10496" width="39.6666666666667" style="281" customWidth="1"/>
    <col min="10497" max="10499" width="16.1666666666667" style="281" customWidth="1"/>
    <col min="10500" max="10500" width="21.8333333333333" style="281" customWidth="1"/>
    <col min="10501" max="10751" width="10.5" style="281"/>
    <col min="10752" max="10752" width="39.6666666666667" style="281" customWidth="1"/>
    <col min="10753" max="10755" width="16.1666666666667" style="281" customWidth="1"/>
    <col min="10756" max="10756" width="21.8333333333333" style="281" customWidth="1"/>
    <col min="10757" max="11007" width="10.5" style="281"/>
    <col min="11008" max="11008" width="39.6666666666667" style="281" customWidth="1"/>
    <col min="11009" max="11011" width="16.1666666666667" style="281" customWidth="1"/>
    <col min="11012" max="11012" width="21.8333333333333" style="281" customWidth="1"/>
    <col min="11013" max="11263" width="10.5" style="281"/>
    <col min="11264" max="11264" width="39.6666666666667" style="281" customWidth="1"/>
    <col min="11265" max="11267" width="16.1666666666667" style="281" customWidth="1"/>
    <col min="11268" max="11268" width="21.8333333333333" style="281" customWidth="1"/>
    <col min="11269" max="11519" width="10.5" style="281"/>
    <col min="11520" max="11520" width="39.6666666666667" style="281" customWidth="1"/>
    <col min="11521" max="11523" width="16.1666666666667" style="281" customWidth="1"/>
    <col min="11524" max="11524" width="21.8333333333333" style="281" customWidth="1"/>
    <col min="11525" max="11775" width="10.5" style="281"/>
    <col min="11776" max="11776" width="39.6666666666667" style="281" customWidth="1"/>
    <col min="11777" max="11779" width="16.1666666666667" style="281" customWidth="1"/>
    <col min="11780" max="11780" width="21.8333333333333" style="281" customWidth="1"/>
    <col min="11781" max="12031" width="10.5" style="281"/>
    <col min="12032" max="12032" width="39.6666666666667" style="281" customWidth="1"/>
    <col min="12033" max="12035" width="16.1666666666667" style="281" customWidth="1"/>
    <col min="12036" max="12036" width="21.8333333333333" style="281" customWidth="1"/>
    <col min="12037" max="12287" width="10.5" style="281"/>
    <col min="12288" max="12288" width="39.6666666666667" style="281" customWidth="1"/>
    <col min="12289" max="12291" width="16.1666666666667" style="281" customWidth="1"/>
    <col min="12292" max="12292" width="21.8333333333333" style="281" customWidth="1"/>
    <col min="12293" max="12543" width="10.5" style="281"/>
    <col min="12544" max="12544" width="39.6666666666667" style="281" customWidth="1"/>
    <col min="12545" max="12547" width="16.1666666666667" style="281" customWidth="1"/>
    <col min="12548" max="12548" width="21.8333333333333" style="281" customWidth="1"/>
    <col min="12549" max="12799" width="10.5" style="281"/>
    <col min="12800" max="12800" width="39.6666666666667" style="281" customWidth="1"/>
    <col min="12801" max="12803" width="16.1666666666667" style="281" customWidth="1"/>
    <col min="12804" max="12804" width="21.8333333333333" style="281" customWidth="1"/>
    <col min="12805" max="13055" width="10.5" style="281"/>
    <col min="13056" max="13056" width="39.6666666666667" style="281" customWidth="1"/>
    <col min="13057" max="13059" width="16.1666666666667" style="281" customWidth="1"/>
    <col min="13060" max="13060" width="21.8333333333333" style="281" customWidth="1"/>
    <col min="13061" max="13311" width="10.5" style="281"/>
    <col min="13312" max="13312" width="39.6666666666667" style="281" customWidth="1"/>
    <col min="13313" max="13315" width="16.1666666666667" style="281" customWidth="1"/>
    <col min="13316" max="13316" width="21.8333333333333" style="281" customWidth="1"/>
    <col min="13317" max="13567" width="10.5" style="281"/>
    <col min="13568" max="13568" width="39.6666666666667" style="281" customWidth="1"/>
    <col min="13569" max="13571" width="16.1666666666667" style="281" customWidth="1"/>
    <col min="13572" max="13572" width="21.8333333333333" style="281" customWidth="1"/>
    <col min="13573" max="13823" width="10.5" style="281"/>
    <col min="13824" max="13824" width="39.6666666666667" style="281" customWidth="1"/>
    <col min="13825" max="13827" width="16.1666666666667" style="281" customWidth="1"/>
    <col min="13828" max="13828" width="21.8333333333333" style="281" customWidth="1"/>
    <col min="13829" max="14079" width="10.5" style="281"/>
    <col min="14080" max="14080" width="39.6666666666667" style="281" customWidth="1"/>
    <col min="14081" max="14083" width="16.1666666666667" style="281" customWidth="1"/>
    <col min="14084" max="14084" width="21.8333333333333" style="281" customWidth="1"/>
    <col min="14085" max="14335" width="10.5" style="281"/>
    <col min="14336" max="14336" width="39.6666666666667" style="281" customWidth="1"/>
    <col min="14337" max="14339" width="16.1666666666667" style="281" customWidth="1"/>
    <col min="14340" max="14340" width="21.8333333333333" style="281" customWidth="1"/>
    <col min="14341" max="14591" width="10.5" style="281"/>
    <col min="14592" max="14592" width="39.6666666666667" style="281" customWidth="1"/>
    <col min="14593" max="14595" width="16.1666666666667" style="281" customWidth="1"/>
    <col min="14596" max="14596" width="21.8333333333333" style="281" customWidth="1"/>
    <col min="14597" max="14847" width="10.5" style="281"/>
    <col min="14848" max="14848" width="39.6666666666667" style="281" customWidth="1"/>
    <col min="14849" max="14851" width="16.1666666666667" style="281" customWidth="1"/>
    <col min="14852" max="14852" width="21.8333333333333" style="281" customWidth="1"/>
    <col min="14853" max="15103" width="10.5" style="281"/>
    <col min="15104" max="15104" width="39.6666666666667" style="281" customWidth="1"/>
    <col min="15105" max="15107" width="16.1666666666667" style="281" customWidth="1"/>
    <col min="15108" max="15108" width="21.8333333333333" style="281" customWidth="1"/>
    <col min="15109" max="15359" width="10.5" style="281"/>
    <col min="15360" max="15360" width="39.6666666666667" style="281" customWidth="1"/>
    <col min="15361" max="15363" width="16.1666666666667" style="281" customWidth="1"/>
    <col min="15364" max="15364" width="21.8333333333333" style="281" customWidth="1"/>
    <col min="15365" max="15615" width="10.5" style="281"/>
    <col min="15616" max="15616" width="39.6666666666667" style="281" customWidth="1"/>
    <col min="15617" max="15619" width="16.1666666666667" style="281" customWidth="1"/>
    <col min="15620" max="15620" width="21.8333333333333" style="281" customWidth="1"/>
    <col min="15621" max="15871" width="10.5" style="281"/>
    <col min="15872" max="15872" width="39.6666666666667" style="281" customWidth="1"/>
    <col min="15873" max="15875" width="16.1666666666667" style="281" customWidth="1"/>
    <col min="15876" max="15876" width="21.8333333333333" style="281" customWidth="1"/>
    <col min="15877" max="16127" width="10.5" style="281"/>
    <col min="16128" max="16128" width="39.6666666666667" style="281" customWidth="1"/>
    <col min="16129" max="16131" width="16.1666666666667" style="281" customWidth="1"/>
    <col min="16132" max="16132" width="21.8333333333333" style="281" customWidth="1"/>
    <col min="16133" max="16384" width="10.5" style="281"/>
  </cols>
  <sheetData>
    <row r="1" ht="19.5" customHeight="1" spans="1:1">
      <c r="A1" s="244" t="s">
        <v>24</v>
      </c>
    </row>
    <row r="2" ht="28.5" customHeight="1" spans="1:4">
      <c r="A2" s="282" t="s">
        <v>25</v>
      </c>
      <c r="B2" s="282"/>
      <c r="C2" s="282"/>
      <c r="D2" s="282"/>
    </row>
    <row r="3" s="279" customFormat="1" ht="19.5" customHeight="1" spans="1:4">
      <c r="A3" s="283"/>
      <c r="B3" s="284"/>
      <c r="C3" s="284"/>
      <c r="D3" s="285" t="s">
        <v>66</v>
      </c>
    </row>
    <row r="4" ht="34" customHeight="1" spans="1:5">
      <c r="A4" s="5" t="s">
        <v>1280</v>
      </c>
      <c r="B4" s="286" t="s">
        <v>68</v>
      </c>
      <c r="C4" s="286" t="s">
        <v>1281</v>
      </c>
      <c r="D4" s="309" t="s">
        <v>70</v>
      </c>
      <c r="E4" s="287"/>
    </row>
    <row r="5" ht="25" customHeight="1" spans="1:4">
      <c r="A5" s="288" t="s">
        <v>1298</v>
      </c>
      <c r="B5" s="106">
        <f>B6+B8+B11+B17+B19+B22+B26+B28</f>
        <v>45656</v>
      </c>
      <c r="C5" s="106">
        <f>C6+C8+C11+C17+C19+C22+C26+C28</f>
        <v>46146</v>
      </c>
      <c r="D5" s="289">
        <f>C5/B5</f>
        <v>1.01073243385316</v>
      </c>
    </row>
    <row r="6" ht="25" customHeight="1" spans="1:4">
      <c r="A6" s="291" t="s">
        <v>1299</v>
      </c>
      <c r="B6" s="7">
        <v>11</v>
      </c>
      <c r="C6" s="7">
        <v>11</v>
      </c>
      <c r="D6" s="292">
        <f t="shared" ref="D6:D35" si="0">C6/B6</f>
        <v>1</v>
      </c>
    </row>
    <row r="7" ht="25" customHeight="1" spans="1:4">
      <c r="A7" s="293" t="s">
        <v>1300</v>
      </c>
      <c r="B7" s="7">
        <v>11</v>
      </c>
      <c r="C7" s="7">
        <v>11</v>
      </c>
      <c r="D7" s="292">
        <f t="shared" si="0"/>
        <v>1</v>
      </c>
    </row>
    <row r="8" ht="25" customHeight="1" spans="1:4">
      <c r="A8" s="291" t="s">
        <v>1301</v>
      </c>
      <c r="B8" s="7">
        <f>SUM(B9:B10)</f>
        <v>1674</v>
      </c>
      <c r="C8" s="7">
        <f>SUM(C9:C10)</f>
        <v>1674</v>
      </c>
      <c r="D8" s="292">
        <f t="shared" si="0"/>
        <v>1</v>
      </c>
    </row>
    <row r="9" ht="25" customHeight="1" spans="1:4">
      <c r="A9" s="293" t="s">
        <v>1302</v>
      </c>
      <c r="B9" s="7">
        <v>1674</v>
      </c>
      <c r="C9" s="7">
        <v>1674</v>
      </c>
      <c r="D9" s="292">
        <f t="shared" si="0"/>
        <v>1</v>
      </c>
    </row>
    <row r="10" ht="25" customHeight="1" spans="1:4">
      <c r="A10" s="293" t="s">
        <v>1303</v>
      </c>
      <c r="B10" s="298"/>
      <c r="C10" s="7"/>
      <c r="D10" s="292"/>
    </row>
    <row r="11" ht="25" customHeight="1" spans="1:4">
      <c r="A11" s="291" t="s">
        <v>1304</v>
      </c>
      <c r="B11" s="7">
        <f>SUM(B12:B16)</f>
        <v>41628</v>
      </c>
      <c r="C11" s="7">
        <f>SUM(C12:C16)</f>
        <v>9664</v>
      </c>
      <c r="D11" s="292">
        <f t="shared" si="0"/>
        <v>0.232151436533103</v>
      </c>
    </row>
    <row r="12" ht="25" customHeight="1" spans="1:4">
      <c r="A12" s="293" t="s">
        <v>1305</v>
      </c>
      <c r="B12" s="7">
        <v>38274</v>
      </c>
      <c r="C12" s="7">
        <v>5772</v>
      </c>
      <c r="D12" s="292">
        <f t="shared" si="0"/>
        <v>0.150807336573131</v>
      </c>
    </row>
    <row r="13" ht="25" customHeight="1" spans="1:4">
      <c r="A13" s="293" t="s">
        <v>1306</v>
      </c>
      <c r="B13" s="7"/>
      <c r="C13" s="7"/>
      <c r="D13" s="292"/>
    </row>
    <row r="14" ht="25" customHeight="1" spans="1:4">
      <c r="A14" s="293" t="s">
        <v>1307</v>
      </c>
      <c r="B14" s="7">
        <v>25</v>
      </c>
      <c r="C14" s="7">
        <v>25</v>
      </c>
      <c r="D14" s="292">
        <f t="shared" si="0"/>
        <v>1</v>
      </c>
    </row>
    <row r="15" ht="25" customHeight="1" spans="1:4">
      <c r="A15" s="293" t="s">
        <v>1308</v>
      </c>
      <c r="B15" s="7">
        <v>2569</v>
      </c>
      <c r="C15" s="7">
        <v>3164</v>
      </c>
      <c r="D15" s="292">
        <f t="shared" si="0"/>
        <v>1.23160762942779</v>
      </c>
    </row>
    <row r="16" ht="25" customHeight="1" spans="1:4">
      <c r="A16" s="293" t="s">
        <v>1309</v>
      </c>
      <c r="B16" s="7">
        <v>760</v>
      </c>
      <c r="C16" s="7">
        <v>703</v>
      </c>
      <c r="D16" s="292">
        <f t="shared" si="0"/>
        <v>0.925</v>
      </c>
    </row>
    <row r="17" ht="25" customHeight="1" spans="1:4">
      <c r="A17" s="291" t="s">
        <v>1310</v>
      </c>
      <c r="B17" s="7">
        <v>69</v>
      </c>
      <c r="C17" s="7">
        <v>68</v>
      </c>
      <c r="D17" s="292">
        <f t="shared" si="0"/>
        <v>0.985507246376812</v>
      </c>
    </row>
    <row r="18" ht="25" customHeight="1" spans="1:4">
      <c r="A18" s="293" t="s">
        <v>1311</v>
      </c>
      <c r="B18" s="7">
        <v>69</v>
      </c>
      <c r="C18" s="7">
        <v>68</v>
      </c>
      <c r="D18" s="292">
        <f t="shared" si="0"/>
        <v>0.985507246376812</v>
      </c>
    </row>
    <row r="19" ht="25" customHeight="1" spans="1:4">
      <c r="A19" s="294" t="s">
        <v>1312</v>
      </c>
      <c r="B19" s="7">
        <v>0</v>
      </c>
      <c r="C19" s="7"/>
      <c r="D19" s="292"/>
    </row>
    <row r="20" s="280" customFormat="1" ht="25" customHeight="1" spans="1:4">
      <c r="A20" s="293" t="s">
        <v>1313</v>
      </c>
      <c r="B20" s="298"/>
      <c r="C20" s="7"/>
      <c r="D20" s="292"/>
    </row>
    <row r="21" ht="25" customHeight="1" spans="1:4">
      <c r="A21" s="293" t="s">
        <v>1314</v>
      </c>
      <c r="B21" s="7"/>
      <c r="C21" s="7"/>
      <c r="D21" s="292"/>
    </row>
    <row r="22" ht="25" customHeight="1" spans="1:4">
      <c r="A22" s="294" t="s">
        <v>1315</v>
      </c>
      <c r="B22" s="7">
        <f>SUM(B23:B25)</f>
        <v>741</v>
      </c>
      <c r="C22" s="7">
        <f>SUM(C23:C25)</f>
        <v>33196</v>
      </c>
      <c r="D22" s="292">
        <f t="shared" si="0"/>
        <v>44.7989203778677</v>
      </c>
    </row>
    <row r="23" ht="25" customHeight="1" spans="1:4">
      <c r="A23" s="293" t="s">
        <v>1316</v>
      </c>
      <c r="B23" s="298"/>
      <c r="C23" s="7">
        <v>32500</v>
      </c>
      <c r="D23" s="292"/>
    </row>
    <row r="24" s="280" customFormat="1" ht="25" customHeight="1" spans="1:4">
      <c r="A24" s="293" t="s">
        <v>1317</v>
      </c>
      <c r="B24" s="298">
        <v>34</v>
      </c>
      <c r="C24" s="7">
        <v>11</v>
      </c>
      <c r="D24" s="292">
        <f t="shared" si="0"/>
        <v>0.323529411764706</v>
      </c>
    </row>
    <row r="25" s="280" customFormat="1" ht="25" customHeight="1" spans="1:4">
      <c r="A25" s="293" t="s">
        <v>1318</v>
      </c>
      <c r="B25" s="298">
        <v>707</v>
      </c>
      <c r="C25" s="7">
        <v>685</v>
      </c>
      <c r="D25" s="292">
        <f t="shared" si="0"/>
        <v>0.968882602545969</v>
      </c>
    </row>
    <row r="26" s="280" customFormat="1" ht="25" customHeight="1" spans="1:4">
      <c r="A26" s="294" t="s">
        <v>1319</v>
      </c>
      <c r="B26" s="298">
        <v>1497</v>
      </c>
      <c r="C26" s="7">
        <v>1497</v>
      </c>
      <c r="D26" s="292">
        <f t="shared" si="0"/>
        <v>1</v>
      </c>
    </row>
    <row r="27" s="280" customFormat="1" ht="25" customHeight="1" spans="1:4">
      <c r="A27" s="293" t="s">
        <v>1320</v>
      </c>
      <c r="B27" s="298">
        <v>1497</v>
      </c>
      <c r="C27" s="7">
        <v>1497</v>
      </c>
      <c r="D27" s="292">
        <f t="shared" si="0"/>
        <v>1</v>
      </c>
    </row>
    <row r="28" ht="25" customHeight="1" spans="1:4">
      <c r="A28" s="294" t="s">
        <v>1321</v>
      </c>
      <c r="B28" s="298">
        <v>36</v>
      </c>
      <c r="C28" s="7">
        <v>36</v>
      </c>
      <c r="D28" s="292">
        <f t="shared" si="0"/>
        <v>1</v>
      </c>
    </row>
    <row r="29" ht="25" customHeight="1" spans="1:4">
      <c r="A29" s="293" t="s">
        <v>1322</v>
      </c>
      <c r="B29" s="298">
        <v>36</v>
      </c>
      <c r="C29" s="7">
        <v>36</v>
      </c>
      <c r="D29" s="292">
        <f t="shared" si="0"/>
        <v>1</v>
      </c>
    </row>
    <row r="30" ht="25" customHeight="1" spans="1:4">
      <c r="A30" s="288" t="s">
        <v>138</v>
      </c>
      <c r="B30" s="295">
        <f>SUM(B31:B32)</f>
        <v>4080</v>
      </c>
      <c r="C30" s="295">
        <f>SUM(C31:C32)</f>
        <v>3418</v>
      </c>
      <c r="D30" s="289">
        <f t="shared" si="0"/>
        <v>0.837745098039216</v>
      </c>
    </row>
    <row r="31" ht="25" customHeight="1" spans="1:4">
      <c r="A31" s="296" t="s">
        <v>1323</v>
      </c>
      <c r="C31" s="297"/>
      <c r="D31" s="292"/>
    </row>
    <row r="32" ht="25" customHeight="1" spans="1:4">
      <c r="A32" s="296" t="s">
        <v>1324</v>
      </c>
      <c r="B32" s="298">
        <v>4080</v>
      </c>
      <c r="C32" s="298">
        <v>3418</v>
      </c>
      <c r="D32" s="292">
        <f t="shared" si="0"/>
        <v>0.837745098039216</v>
      </c>
    </row>
    <row r="33" ht="25" customHeight="1" spans="1:4">
      <c r="A33" s="288" t="s">
        <v>1325</v>
      </c>
      <c r="B33" s="310"/>
      <c r="C33" s="297"/>
      <c r="D33" s="292"/>
    </row>
    <row r="34" ht="25" customHeight="1" spans="1:4">
      <c r="A34" s="288" t="s">
        <v>143</v>
      </c>
      <c r="B34" s="295">
        <v>3184</v>
      </c>
      <c r="C34" s="295">
        <v>3936</v>
      </c>
      <c r="D34" s="289">
        <f t="shared" si="0"/>
        <v>1.23618090452261</v>
      </c>
    </row>
    <row r="35" ht="25" customHeight="1" spans="1:4">
      <c r="A35" s="299" t="s">
        <v>144</v>
      </c>
      <c r="B35" s="295">
        <f>B34+B33+B30+B5</f>
        <v>52920</v>
      </c>
      <c r="C35" s="295">
        <f>C34+C33+C30+C5</f>
        <v>53500</v>
      </c>
      <c r="D35" s="289">
        <f t="shared" si="0"/>
        <v>1.01095993953137</v>
      </c>
    </row>
  </sheetData>
  <mergeCells count="1">
    <mergeCell ref="A2:D2"/>
  </mergeCells>
  <printOptions horizontalCentered="1"/>
  <pageMargins left="0.708333333333333" right="0.708333333333333" top="0.747916666666667" bottom="0.393055555555556" header="0.314583333333333" footer="0.314583333333333"/>
  <pageSetup paperSize="9" scale="80" orientation="portrait" horizontalDpi="600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D4" sqref="D4"/>
    </sheetView>
  </sheetViews>
  <sheetFormatPr defaultColWidth="10.5" defaultRowHeight="12.75" outlineLevelCol="4"/>
  <cols>
    <col min="1" max="1" width="55.3333333333333" style="281" customWidth="1"/>
    <col min="2" max="2" width="14.5" style="281" customWidth="1"/>
    <col min="3" max="3" width="17.1666666666667" style="281" customWidth="1"/>
    <col min="4" max="4" width="16.8333333333333" style="281" customWidth="1"/>
    <col min="5" max="5" width="11.8333333333333" style="281" hidden="1" customWidth="1"/>
    <col min="6" max="255" width="10.5" style="281"/>
    <col min="256" max="256" width="39.6666666666667" style="281" customWidth="1"/>
    <col min="257" max="259" width="16.1666666666667" style="281" customWidth="1"/>
    <col min="260" max="260" width="21.8333333333333" style="281" customWidth="1"/>
    <col min="261" max="511" width="10.5" style="281"/>
    <col min="512" max="512" width="39.6666666666667" style="281" customWidth="1"/>
    <col min="513" max="515" width="16.1666666666667" style="281" customWidth="1"/>
    <col min="516" max="516" width="21.8333333333333" style="281" customWidth="1"/>
    <col min="517" max="767" width="10.5" style="281"/>
    <col min="768" max="768" width="39.6666666666667" style="281" customWidth="1"/>
    <col min="769" max="771" width="16.1666666666667" style="281" customWidth="1"/>
    <col min="772" max="772" width="21.8333333333333" style="281" customWidth="1"/>
    <col min="773" max="1023" width="10.5" style="281"/>
    <col min="1024" max="1024" width="39.6666666666667" style="281" customWidth="1"/>
    <col min="1025" max="1027" width="16.1666666666667" style="281" customWidth="1"/>
    <col min="1028" max="1028" width="21.8333333333333" style="281" customWidth="1"/>
    <col min="1029" max="1279" width="10.5" style="281"/>
    <col min="1280" max="1280" width="39.6666666666667" style="281" customWidth="1"/>
    <col min="1281" max="1283" width="16.1666666666667" style="281" customWidth="1"/>
    <col min="1284" max="1284" width="21.8333333333333" style="281" customWidth="1"/>
    <col min="1285" max="1535" width="10.5" style="281"/>
    <col min="1536" max="1536" width="39.6666666666667" style="281" customWidth="1"/>
    <col min="1537" max="1539" width="16.1666666666667" style="281" customWidth="1"/>
    <col min="1540" max="1540" width="21.8333333333333" style="281" customWidth="1"/>
    <col min="1541" max="1791" width="10.5" style="281"/>
    <col min="1792" max="1792" width="39.6666666666667" style="281" customWidth="1"/>
    <col min="1793" max="1795" width="16.1666666666667" style="281" customWidth="1"/>
    <col min="1796" max="1796" width="21.8333333333333" style="281" customWidth="1"/>
    <col min="1797" max="2047" width="10.5" style="281"/>
    <col min="2048" max="2048" width="39.6666666666667" style="281" customWidth="1"/>
    <col min="2049" max="2051" width="16.1666666666667" style="281" customWidth="1"/>
    <col min="2052" max="2052" width="21.8333333333333" style="281" customWidth="1"/>
    <col min="2053" max="2303" width="10.5" style="281"/>
    <col min="2304" max="2304" width="39.6666666666667" style="281" customWidth="1"/>
    <col min="2305" max="2307" width="16.1666666666667" style="281" customWidth="1"/>
    <col min="2308" max="2308" width="21.8333333333333" style="281" customWidth="1"/>
    <col min="2309" max="2559" width="10.5" style="281"/>
    <col min="2560" max="2560" width="39.6666666666667" style="281" customWidth="1"/>
    <col min="2561" max="2563" width="16.1666666666667" style="281" customWidth="1"/>
    <col min="2564" max="2564" width="21.8333333333333" style="281" customWidth="1"/>
    <col min="2565" max="2815" width="10.5" style="281"/>
    <col min="2816" max="2816" width="39.6666666666667" style="281" customWidth="1"/>
    <col min="2817" max="2819" width="16.1666666666667" style="281" customWidth="1"/>
    <col min="2820" max="2820" width="21.8333333333333" style="281" customWidth="1"/>
    <col min="2821" max="3071" width="10.5" style="281"/>
    <col min="3072" max="3072" width="39.6666666666667" style="281" customWidth="1"/>
    <col min="3073" max="3075" width="16.1666666666667" style="281" customWidth="1"/>
    <col min="3076" max="3076" width="21.8333333333333" style="281" customWidth="1"/>
    <col min="3077" max="3327" width="10.5" style="281"/>
    <col min="3328" max="3328" width="39.6666666666667" style="281" customWidth="1"/>
    <col min="3329" max="3331" width="16.1666666666667" style="281" customWidth="1"/>
    <col min="3332" max="3332" width="21.8333333333333" style="281" customWidth="1"/>
    <col min="3333" max="3583" width="10.5" style="281"/>
    <col min="3584" max="3584" width="39.6666666666667" style="281" customWidth="1"/>
    <col min="3585" max="3587" width="16.1666666666667" style="281" customWidth="1"/>
    <col min="3588" max="3588" width="21.8333333333333" style="281" customWidth="1"/>
    <col min="3589" max="3839" width="10.5" style="281"/>
    <col min="3840" max="3840" width="39.6666666666667" style="281" customWidth="1"/>
    <col min="3841" max="3843" width="16.1666666666667" style="281" customWidth="1"/>
    <col min="3844" max="3844" width="21.8333333333333" style="281" customWidth="1"/>
    <col min="3845" max="4095" width="10.5" style="281"/>
    <col min="4096" max="4096" width="39.6666666666667" style="281" customWidth="1"/>
    <col min="4097" max="4099" width="16.1666666666667" style="281" customWidth="1"/>
    <col min="4100" max="4100" width="21.8333333333333" style="281" customWidth="1"/>
    <col min="4101" max="4351" width="10.5" style="281"/>
    <col min="4352" max="4352" width="39.6666666666667" style="281" customWidth="1"/>
    <col min="4353" max="4355" width="16.1666666666667" style="281" customWidth="1"/>
    <col min="4356" max="4356" width="21.8333333333333" style="281" customWidth="1"/>
    <col min="4357" max="4607" width="10.5" style="281"/>
    <col min="4608" max="4608" width="39.6666666666667" style="281" customWidth="1"/>
    <col min="4609" max="4611" width="16.1666666666667" style="281" customWidth="1"/>
    <col min="4612" max="4612" width="21.8333333333333" style="281" customWidth="1"/>
    <col min="4613" max="4863" width="10.5" style="281"/>
    <col min="4864" max="4864" width="39.6666666666667" style="281" customWidth="1"/>
    <col min="4865" max="4867" width="16.1666666666667" style="281" customWidth="1"/>
    <col min="4868" max="4868" width="21.8333333333333" style="281" customWidth="1"/>
    <col min="4869" max="5119" width="10.5" style="281"/>
    <col min="5120" max="5120" width="39.6666666666667" style="281" customWidth="1"/>
    <col min="5121" max="5123" width="16.1666666666667" style="281" customWidth="1"/>
    <col min="5124" max="5124" width="21.8333333333333" style="281" customWidth="1"/>
    <col min="5125" max="5375" width="10.5" style="281"/>
    <col min="5376" max="5376" width="39.6666666666667" style="281" customWidth="1"/>
    <col min="5377" max="5379" width="16.1666666666667" style="281" customWidth="1"/>
    <col min="5380" max="5380" width="21.8333333333333" style="281" customWidth="1"/>
    <col min="5381" max="5631" width="10.5" style="281"/>
    <col min="5632" max="5632" width="39.6666666666667" style="281" customWidth="1"/>
    <col min="5633" max="5635" width="16.1666666666667" style="281" customWidth="1"/>
    <col min="5636" max="5636" width="21.8333333333333" style="281" customWidth="1"/>
    <col min="5637" max="5887" width="10.5" style="281"/>
    <col min="5888" max="5888" width="39.6666666666667" style="281" customWidth="1"/>
    <col min="5889" max="5891" width="16.1666666666667" style="281" customWidth="1"/>
    <col min="5892" max="5892" width="21.8333333333333" style="281" customWidth="1"/>
    <col min="5893" max="6143" width="10.5" style="281"/>
    <col min="6144" max="6144" width="39.6666666666667" style="281" customWidth="1"/>
    <col min="6145" max="6147" width="16.1666666666667" style="281" customWidth="1"/>
    <col min="6148" max="6148" width="21.8333333333333" style="281" customWidth="1"/>
    <col min="6149" max="6399" width="10.5" style="281"/>
    <col min="6400" max="6400" width="39.6666666666667" style="281" customWidth="1"/>
    <col min="6401" max="6403" width="16.1666666666667" style="281" customWidth="1"/>
    <col min="6404" max="6404" width="21.8333333333333" style="281" customWidth="1"/>
    <col min="6405" max="6655" width="10.5" style="281"/>
    <col min="6656" max="6656" width="39.6666666666667" style="281" customWidth="1"/>
    <col min="6657" max="6659" width="16.1666666666667" style="281" customWidth="1"/>
    <col min="6660" max="6660" width="21.8333333333333" style="281" customWidth="1"/>
    <col min="6661" max="6911" width="10.5" style="281"/>
    <col min="6912" max="6912" width="39.6666666666667" style="281" customWidth="1"/>
    <col min="6913" max="6915" width="16.1666666666667" style="281" customWidth="1"/>
    <col min="6916" max="6916" width="21.8333333333333" style="281" customWidth="1"/>
    <col min="6917" max="7167" width="10.5" style="281"/>
    <col min="7168" max="7168" width="39.6666666666667" style="281" customWidth="1"/>
    <col min="7169" max="7171" width="16.1666666666667" style="281" customWidth="1"/>
    <col min="7172" max="7172" width="21.8333333333333" style="281" customWidth="1"/>
    <col min="7173" max="7423" width="10.5" style="281"/>
    <col min="7424" max="7424" width="39.6666666666667" style="281" customWidth="1"/>
    <col min="7425" max="7427" width="16.1666666666667" style="281" customWidth="1"/>
    <col min="7428" max="7428" width="21.8333333333333" style="281" customWidth="1"/>
    <col min="7429" max="7679" width="10.5" style="281"/>
    <col min="7680" max="7680" width="39.6666666666667" style="281" customWidth="1"/>
    <col min="7681" max="7683" width="16.1666666666667" style="281" customWidth="1"/>
    <col min="7684" max="7684" width="21.8333333333333" style="281" customWidth="1"/>
    <col min="7685" max="7935" width="10.5" style="281"/>
    <col min="7936" max="7936" width="39.6666666666667" style="281" customWidth="1"/>
    <col min="7937" max="7939" width="16.1666666666667" style="281" customWidth="1"/>
    <col min="7940" max="7940" width="21.8333333333333" style="281" customWidth="1"/>
    <col min="7941" max="8191" width="10.5" style="281"/>
    <col min="8192" max="8192" width="39.6666666666667" style="281" customWidth="1"/>
    <col min="8193" max="8195" width="16.1666666666667" style="281" customWidth="1"/>
    <col min="8196" max="8196" width="21.8333333333333" style="281" customWidth="1"/>
    <col min="8197" max="8447" width="10.5" style="281"/>
    <col min="8448" max="8448" width="39.6666666666667" style="281" customWidth="1"/>
    <col min="8449" max="8451" width="16.1666666666667" style="281" customWidth="1"/>
    <col min="8452" max="8452" width="21.8333333333333" style="281" customWidth="1"/>
    <col min="8453" max="8703" width="10.5" style="281"/>
    <col min="8704" max="8704" width="39.6666666666667" style="281" customWidth="1"/>
    <col min="8705" max="8707" width="16.1666666666667" style="281" customWidth="1"/>
    <col min="8708" max="8708" width="21.8333333333333" style="281" customWidth="1"/>
    <col min="8709" max="8959" width="10.5" style="281"/>
    <col min="8960" max="8960" width="39.6666666666667" style="281" customWidth="1"/>
    <col min="8961" max="8963" width="16.1666666666667" style="281" customWidth="1"/>
    <col min="8964" max="8964" width="21.8333333333333" style="281" customWidth="1"/>
    <col min="8965" max="9215" width="10.5" style="281"/>
    <col min="9216" max="9216" width="39.6666666666667" style="281" customWidth="1"/>
    <col min="9217" max="9219" width="16.1666666666667" style="281" customWidth="1"/>
    <col min="9220" max="9220" width="21.8333333333333" style="281" customWidth="1"/>
    <col min="9221" max="9471" width="10.5" style="281"/>
    <col min="9472" max="9472" width="39.6666666666667" style="281" customWidth="1"/>
    <col min="9473" max="9475" width="16.1666666666667" style="281" customWidth="1"/>
    <col min="9476" max="9476" width="21.8333333333333" style="281" customWidth="1"/>
    <col min="9477" max="9727" width="10.5" style="281"/>
    <col min="9728" max="9728" width="39.6666666666667" style="281" customWidth="1"/>
    <col min="9729" max="9731" width="16.1666666666667" style="281" customWidth="1"/>
    <col min="9732" max="9732" width="21.8333333333333" style="281" customWidth="1"/>
    <col min="9733" max="9983" width="10.5" style="281"/>
    <col min="9984" max="9984" width="39.6666666666667" style="281" customWidth="1"/>
    <col min="9985" max="9987" width="16.1666666666667" style="281" customWidth="1"/>
    <col min="9988" max="9988" width="21.8333333333333" style="281" customWidth="1"/>
    <col min="9989" max="10239" width="10.5" style="281"/>
    <col min="10240" max="10240" width="39.6666666666667" style="281" customWidth="1"/>
    <col min="10241" max="10243" width="16.1666666666667" style="281" customWidth="1"/>
    <col min="10244" max="10244" width="21.8333333333333" style="281" customWidth="1"/>
    <col min="10245" max="10495" width="10.5" style="281"/>
    <col min="10496" max="10496" width="39.6666666666667" style="281" customWidth="1"/>
    <col min="10497" max="10499" width="16.1666666666667" style="281" customWidth="1"/>
    <col min="10500" max="10500" width="21.8333333333333" style="281" customWidth="1"/>
    <col min="10501" max="10751" width="10.5" style="281"/>
    <col min="10752" max="10752" width="39.6666666666667" style="281" customWidth="1"/>
    <col min="10753" max="10755" width="16.1666666666667" style="281" customWidth="1"/>
    <col min="10756" max="10756" width="21.8333333333333" style="281" customWidth="1"/>
    <col min="10757" max="11007" width="10.5" style="281"/>
    <col min="11008" max="11008" width="39.6666666666667" style="281" customWidth="1"/>
    <col min="11009" max="11011" width="16.1666666666667" style="281" customWidth="1"/>
    <col min="11012" max="11012" width="21.8333333333333" style="281" customWidth="1"/>
    <col min="11013" max="11263" width="10.5" style="281"/>
    <col min="11264" max="11264" width="39.6666666666667" style="281" customWidth="1"/>
    <col min="11265" max="11267" width="16.1666666666667" style="281" customWidth="1"/>
    <col min="11268" max="11268" width="21.8333333333333" style="281" customWidth="1"/>
    <col min="11269" max="11519" width="10.5" style="281"/>
    <col min="11520" max="11520" width="39.6666666666667" style="281" customWidth="1"/>
    <col min="11521" max="11523" width="16.1666666666667" style="281" customWidth="1"/>
    <col min="11524" max="11524" width="21.8333333333333" style="281" customWidth="1"/>
    <col min="11525" max="11775" width="10.5" style="281"/>
    <col min="11776" max="11776" width="39.6666666666667" style="281" customWidth="1"/>
    <col min="11777" max="11779" width="16.1666666666667" style="281" customWidth="1"/>
    <col min="11780" max="11780" width="21.8333333333333" style="281" customWidth="1"/>
    <col min="11781" max="12031" width="10.5" style="281"/>
    <col min="12032" max="12032" width="39.6666666666667" style="281" customWidth="1"/>
    <col min="12033" max="12035" width="16.1666666666667" style="281" customWidth="1"/>
    <col min="12036" max="12036" width="21.8333333333333" style="281" customWidth="1"/>
    <col min="12037" max="12287" width="10.5" style="281"/>
    <col min="12288" max="12288" width="39.6666666666667" style="281" customWidth="1"/>
    <col min="12289" max="12291" width="16.1666666666667" style="281" customWidth="1"/>
    <col min="12292" max="12292" width="21.8333333333333" style="281" customWidth="1"/>
    <col min="12293" max="12543" width="10.5" style="281"/>
    <col min="12544" max="12544" width="39.6666666666667" style="281" customWidth="1"/>
    <col min="12545" max="12547" width="16.1666666666667" style="281" customWidth="1"/>
    <col min="12548" max="12548" width="21.8333333333333" style="281" customWidth="1"/>
    <col min="12549" max="12799" width="10.5" style="281"/>
    <col min="12800" max="12800" width="39.6666666666667" style="281" customWidth="1"/>
    <col min="12801" max="12803" width="16.1666666666667" style="281" customWidth="1"/>
    <col min="12804" max="12804" width="21.8333333333333" style="281" customWidth="1"/>
    <col min="12805" max="13055" width="10.5" style="281"/>
    <col min="13056" max="13056" width="39.6666666666667" style="281" customWidth="1"/>
    <col min="13057" max="13059" width="16.1666666666667" style="281" customWidth="1"/>
    <col min="13060" max="13060" width="21.8333333333333" style="281" customWidth="1"/>
    <col min="13061" max="13311" width="10.5" style="281"/>
    <col min="13312" max="13312" width="39.6666666666667" style="281" customWidth="1"/>
    <col min="13313" max="13315" width="16.1666666666667" style="281" customWidth="1"/>
    <col min="13316" max="13316" width="21.8333333333333" style="281" customWidth="1"/>
    <col min="13317" max="13567" width="10.5" style="281"/>
    <col min="13568" max="13568" width="39.6666666666667" style="281" customWidth="1"/>
    <col min="13569" max="13571" width="16.1666666666667" style="281" customWidth="1"/>
    <col min="13572" max="13572" width="21.8333333333333" style="281" customWidth="1"/>
    <col min="13573" max="13823" width="10.5" style="281"/>
    <col min="13824" max="13824" width="39.6666666666667" style="281" customWidth="1"/>
    <col min="13825" max="13827" width="16.1666666666667" style="281" customWidth="1"/>
    <col min="13828" max="13828" width="21.8333333333333" style="281" customWidth="1"/>
    <col min="13829" max="14079" width="10.5" style="281"/>
    <col min="14080" max="14080" width="39.6666666666667" style="281" customWidth="1"/>
    <col min="14081" max="14083" width="16.1666666666667" style="281" customWidth="1"/>
    <col min="14084" max="14084" width="21.8333333333333" style="281" customWidth="1"/>
    <col min="14085" max="14335" width="10.5" style="281"/>
    <col min="14336" max="14336" width="39.6666666666667" style="281" customWidth="1"/>
    <col min="14337" max="14339" width="16.1666666666667" style="281" customWidth="1"/>
    <col min="14340" max="14340" width="21.8333333333333" style="281" customWidth="1"/>
    <col min="14341" max="14591" width="10.5" style="281"/>
    <col min="14592" max="14592" width="39.6666666666667" style="281" customWidth="1"/>
    <col min="14593" max="14595" width="16.1666666666667" style="281" customWidth="1"/>
    <col min="14596" max="14596" width="21.8333333333333" style="281" customWidth="1"/>
    <col min="14597" max="14847" width="10.5" style="281"/>
    <col min="14848" max="14848" width="39.6666666666667" style="281" customWidth="1"/>
    <col min="14849" max="14851" width="16.1666666666667" style="281" customWidth="1"/>
    <col min="14852" max="14852" width="21.8333333333333" style="281" customWidth="1"/>
    <col min="14853" max="15103" width="10.5" style="281"/>
    <col min="15104" max="15104" width="39.6666666666667" style="281" customWidth="1"/>
    <col min="15105" max="15107" width="16.1666666666667" style="281" customWidth="1"/>
    <col min="15108" max="15108" width="21.8333333333333" style="281" customWidth="1"/>
    <col min="15109" max="15359" width="10.5" style="281"/>
    <col min="15360" max="15360" width="39.6666666666667" style="281" customWidth="1"/>
    <col min="15361" max="15363" width="16.1666666666667" style="281" customWidth="1"/>
    <col min="15364" max="15364" width="21.8333333333333" style="281" customWidth="1"/>
    <col min="15365" max="15615" width="10.5" style="281"/>
    <col min="15616" max="15616" width="39.6666666666667" style="281" customWidth="1"/>
    <col min="15617" max="15619" width="16.1666666666667" style="281" customWidth="1"/>
    <col min="15620" max="15620" width="21.8333333333333" style="281" customWidth="1"/>
    <col min="15621" max="15871" width="10.5" style="281"/>
    <col min="15872" max="15872" width="39.6666666666667" style="281" customWidth="1"/>
    <col min="15873" max="15875" width="16.1666666666667" style="281" customWidth="1"/>
    <col min="15876" max="15876" width="21.8333333333333" style="281" customWidth="1"/>
    <col min="15877" max="16127" width="10.5" style="281"/>
    <col min="16128" max="16128" width="39.6666666666667" style="281" customWidth="1"/>
    <col min="16129" max="16131" width="16.1666666666667" style="281" customWidth="1"/>
    <col min="16132" max="16132" width="21.8333333333333" style="281" customWidth="1"/>
    <col min="16133" max="16384" width="10.5" style="281"/>
  </cols>
  <sheetData>
    <row r="1" ht="19.5" customHeight="1" spans="1:1">
      <c r="A1" s="244" t="s">
        <v>26</v>
      </c>
    </row>
    <row r="2" ht="35.25" customHeight="1" spans="1:4">
      <c r="A2" s="282" t="s">
        <v>27</v>
      </c>
      <c r="B2" s="282"/>
      <c r="C2" s="282"/>
      <c r="D2" s="282"/>
    </row>
    <row r="3" s="279" customFormat="1" ht="19.5" customHeight="1" spans="1:4">
      <c r="A3" s="283"/>
      <c r="B3" s="284"/>
      <c r="C3" s="284"/>
      <c r="D3" s="285" t="s">
        <v>66</v>
      </c>
    </row>
    <row r="4" ht="34" customHeight="1" spans="1:5">
      <c r="A4" s="5" t="s">
        <v>1280</v>
      </c>
      <c r="B4" s="286" t="s">
        <v>145</v>
      </c>
      <c r="C4" s="286" t="s">
        <v>146</v>
      </c>
      <c r="D4" s="272" t="s">
        <v>147</v>
      </c>
      <c r="E4" s="287"/>
    </row>
    <row r="5" ht="25" customHeight="1" spans="1:5">
      <c r="A5" s="300" t="s">
        <v>1282</v>
      </c>
      <c r="B5" s="301">
        <f>SUM(B6:B16)</f>
        <v>16216</v>
      </c>
      <c r="C5" s="301">
        <f>SUM(C6:C16)</f>
        <v>13770</v>
      </c>
      <c r="D5" s="302">
        <f>(C5-B5)/B5</f>
        <v>-0.150838677849038</v>
      </c>
      <c r="E5" s="303">
        <f>(C5-B5)/B5</f>
        <v>-0.150838677849038</v>
      </c>
    </row>
    <row r="6" ht="25" customHeight="1" spans="1:5">
      <c r="A6" s="304" t="s">
        <v>1283</v>
      </c>
      <c r="B6" s="7">
        <v>462</v>
      </c>
      <c r="C6" s="7">
        <v>270</v>
      </c>
      <c r="D6" s="305">
        <f t="shared" ref="D6:D22" si="0">(C6-B6)/B6</f>
        <v>-0.415584415584416</v>
      </c>
      <c r="E6" s="303">
        <f t="shared" ref="E6:E22" si="1">(C6-B6)/B6</f>
        <v>-0.415584415584416</v>
      </c>
    </row>
    <row r="7" ht="25" customHeight="1" spans="1:5">
      <c r="A7" s="294" t="s">
        <v>1284</v>
      </c>
      <c r="B7" s="7">
        <v>79</v>
      </c>
      <c r="C7" s="7">
        <v>50</v>
      </c>
      <c r="D7" s="305">
        <f t="shared" si="0"/>
        <v>-0.367088607594937</v>
      </c>
      <c r="E7" s="303">
        <f t="shared" si="1"/>
        <v>-0.367088607594937</v>
      </c>
    </row>
    <row r="8" ht="25" customHeight="1" spans="1:5">
      <c r="A8" s="294" t="s">
        <v>1285</v>
      </c>
      <c r="B8" s="7">
        <v>11534</v>
      </c>
      <c r="C8" s="7">
        <v>9000</v>
      </c>
      <c r="D8" s="305">
        <f t="shared" si="0"/>
        <v>-0.219698283336223</v>
      </c>
      <c r="E8" s="303">
        <f t="shared" si="1"/>
        <v>-0.219698283336223</v>
      </c>
    </row>
    <row r="9" ht="25" customHeight="1" spans="1:5">
      <c r="A9" s="294" t="s">
        <v>1286</v>
      </c>
      <c r="B9" s="7">
        <v>205</v>
      </c>
      <c r="C9" s="7">
        <v>250</v>
      </c>
      <c r="D9" s="305">
        <f t="shared" si="0"/>
        <v>0.219512195121951</v>
      </c>
      <c r="E9" s="303">
        <f t="shared" si="1"/>
        <v>0.219512195121951</v>
      </c>
    </row>
    <row r="10" ht="25" customHeight="1" spans="1:5">
      <c r="A10" s="294" t="s">
        <v>1287</v>
      </c>
      <c r="B10" s="7"/>
      <c r="C10" s="7"/>
      <c r="D10" s="305"/>
      <c r="E10" s="303"/>
    </row>
    <row r="11" ht="25" customHeight="1" spans="1:5">
      <c r="A11" s="294" t="s">
        <v>1288</v>
      </c>
      <c r="B11" s="7"/>
      <c r="C11" s="7"/>
      <c r="D11" s="305"/>
      <c r="E11" s="303"/>
    </row>
    <row r="12" ht="25" customHeight="1" spans="1:5">
      <c r="A12" s="294" t="s">
        <v>1289</v>
      </c>
      <c r="B12" s="7">
        <v>3312</v>
      </c>
      <c r="C12" s="7">
        <v>3500</v>
      </c>
      <c r="D12" s="305">
        <f t="shared" si="0"/>
        <v>0.0567632850241546</v>
      </c>
      <c r="E12" s="303">
        <f t="shared" si="1"/>
        <v>0.0567632850241546</v>
      </c>
    </row>
    <row r="13" ht="25" customHeight="1" spans="1:5">
      <c r="A13" s="294" t="s">
        <v>1290</v>
      </c>
      <c r="B13" s="7"/>
      <c r="C13" s="7"/>
      <c r="D13" s="305"/>
      <c r="E13" s="303"/>
    </row>
    <row r="14" ht="25" customHeight="1" spans="1:5">
      <c r="A14" s="294" t="s">
        <v>1291</v>
      </c>
      <c r="B14" s="7">
        <v>624</v>
      </c>
      <c r="C14" s="7">
        <v>700</v>
      </c>
      <c r="D14" s="305">
        <f t="shared" si="0"/>
        <v>0.121794871794872</v>
      </c>
      <c r="E14" s="303">
        <f t="shared" si="1"/>
        <v>0.121794871794872</v>
      </c>
    </row>
    <row r="15" ht="32" customHeight="1" spans="1:5">
      <c r="A15" s="294" t="s">
        <v>1292</v>
      </c>
      <c r="B15" s="7"/>
      <c r="C15" s="7"/>
      <c r="D15" s="305"/>
      <c r="E15" s="303"/>
    </row>
    <row r="16" ht="25" customHeight="1" spans="1:5">
      <c r="A16" s="294" t="s">
        <v>1293</v>
      </c>
      <c r="B16" s="7"/>
      <c r="C16" s="7"/>
      <c r="D16" s="302"/>
      <c r="E16" s="303"/>
    </row>
    <row r="17" ht="25" customHeight="1" spans="1:5">
      <c r="A17" s="306" t="s">
        <v>97</v>
      </c>
      <c r="B17" s="301">
        <f>SUM(B18:B21)</f>
        <v>37284</v>
      </c>
      <c r="C17" s="301">
        <f>SUM(C18:C21)</f>
        <v>35553</v>
      </c>
      <c r="D17" s="302">
        <f t="shared" si="0"/>
        <v>-0.0464274219504345</v>
      </c>
      <c r="E17" s="303">
        <f t="shared" si="1"/>
        <v>-0.0464274219504345</v>
      </c>
    </row>
    <row r="18" ht="25" customHeight="1" spans="1:5">
      <c r="A18" s="307" t="s">
        <v>1294</v>
      </c>
      <c r="B18" s="7">
        <v>3349</v>
      </c>
      <c r="C18" s="7">
        <v>1117</v>
      </c>
      <c r="D18" s="305">
        <f t="shared" si="0"/>
        <v>-0.666467602269334</v>
      </c>
      <c r="E18" s="303">
        <f t="shared" si="1"/>
        <v>-0.666467602269334</v>
      </c>
    </row>
    <row r="19" ht="25" customHeight="1" spans="1:5">
      <c r="A19" s="307" t="s">
        <v>1295</v>
      </c>
      <c r="B19" s="7"/>
      <c r="C19" s="7"/>
      <c r="D19" s="305"/>
      <c r="E19" s="303"/>
    </row>
    <row r="20" ht="25" customHeight="1" spans="1:5">
      <c r="A20" s="307" t="s">
        <v>1296</v>
      </c>
      <c r="B20" s="7">
        <v>32500</v>
      </c>
      <c r="C20" s="7">
        <v>30500</v>
      </c>
      <c r="D20" s="305">
        <f t="shared" si="0"/>
        <v>-0.0615384615384615</v>
      </c>
      <c r="E20" s="303">
        <f t="shared" si="1"/>
        <v>-0.0615384615384615</v>
      </c>
    </row>
    <row r="21" s="280" customFormat="1" ht="25" customHeight="1" spans="1:5">
      <c r="A21" s="307" t="s">
        <v>1326</v>
      </c>
      <c r="B21" s="7">
        <v>1435</v>
      </c>
      <c r="C21" s="7">
        <v>3936</v>
      </c>
      <c r="D21" s="305">
        <f t="shared" si="0"/>
        <v>1.74285714285714</v>
      </c>
      <c r="E21" s="303">
        <f t="shared" si="1"/>
        <v>1.74285714285714</v>
      </c>
    </row>
    <row r="22" ht="25" customHeight="1" spans="1:5">
      <c r="A22" s="308" t="s">
        <v>109</v>
      </c>
      <c r="B22" s="301">
        <f>B5+B17</f>
        <v>53500</v>
      </c>
      <c r="C22" s="301">
        <f>C5+C17</f>
        <v>49323</v>
      </c>
      <c r="D22" s="302">
        <f t="shared" si="0"/>
        <v>-0.0780747663551402</v>
      </c>
      <c r="E22" s="303">
        <f t="shared" si="1"/>
        <v>-0.0780747663551402</v>
      </c>
    </row>
    <row r="23" ht="30.75" customHeight="1"/>
  </sheetData>
  <mergeCells count="1">
    <mergeCell ref="A2:D2"/>
  </mergeCells>
  <printOptions horizontalCentered="1"/>
  <pageMargins left="0.708333333333333" right="0.708333333333333" top="0.66875" bottom="0.432638888888889" header="0.314583333333333" footer="0.314583333333333"/>
  <pageSetup paperSize="9" scale="9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D30" sqref="D6:D30"/>
    </sheetView>
  </sheetViews>
  <sheetFormatPr defaultColWidth="10.5" defaultRowHeight="12.75" outlineLevelCol="4"/>
  <cols>
    <col min="1" max="1" width="67.5" style="281" customWidth="1"/>
    <col min="2" max="2" width="19.3333333333333" style="281" customWidth="1"/>
    <col min="3" max="3" width="17" style="281" customWidth="1"/>
    <col min="4" max="4" width="17.3333333333333" style="281" customWidth="1"/>
    <col min="5" max="5" width="16.5" style="281" hidden="1" customWidth="1"/>
    <col min="6" max="255" width="10.5" style="281"/>
    <col min="256" max="256" width="39.6666666666667" style="281" customWidth="1"/>
    <col min="257" max="259" width="16.1666666666667" style="281" customWidth="1"/>
    <col min="260" max="260" width="21.8333333333333" style="281" customWidth="1"/>
    <col min="261" max="511" width="10.5" style="281"/>
    <col min="512" max="512" width="39.6666666666667" style="281" customWidth="1"/>
    <col min="513" max="515" width="16.1666666666667" style="281" customWidth="1"/>
    <col min="516" max="516" width="21.8333333333333" style="281" customWidth="1"/>
    <col min="517" max="767" width="10.5" style="281"/>
    <col min="768" max="768" width="39.6666666666667" style="281" customWidth="1"/>
    <col min="769" max="771" width="16.1666666666667" style="281" customWidth="1"/>
    <col min="772" max="772" width="21.8333333333333" style="281" customWidth="1"/>
    <col min="773" max="1023" width="10.5" style="281"/>
    <col min="1024" max="1024" width="39.6666666666667" style="281" customWidth="1"/>
    <col min="1025" max="1027" width="16.1666666666667" style="281" customWidth="1"/>
    <col min="1028" max="1028" width="21.8333333333333" style="281" customWidth="1"/>
    <col min="1029" max="1279" width="10.5" style="281"/>
    <col min="1280" max="1280" width="39.6666666666667" style="281" customWidth="1"/>
    <col min="1281" max="1283" width="16.1666666666667" style="281" customWidth="1"/>
    <col min="1284" max="1284" width="21.8333333333333" style="281" customWidth="1"/>
    <col min="1285" max="1535" width="10.5" style="281"/>
    <col min="1536" max="1536" width="39.6666666666667" style="281" customWidth="1"/>
    <col min="1537" max="1539" width="16.1666666666667" style="281" customWidth="1"/>
    <col min="1540" max="1540" width="21.8333333333333" style="281" customWidth="1"/>
    <col min="1541" max="1791" width="10.5" style="281"/>
    <col min="1792" max="1792" width="39.6666666666667" style="281" customWidth="1"/>
    <col min="1793" max="1795" width="16.1666666666667" style="281" customWidth="1"/>
    <col min="1796" max="1796" width="21.8333333333333" style="281" customWidth="1"/>
    <col min="1797" max="2047" width="10.5" style="281"/>
    <col min="2048" max="2048" width="39.6666666666667" style="281" customWidth="1"/>
    <col min="2049" max="2051" width="16.1666666666667" style="281" customWidth="1"/>
    <col min="2052" max="2052" width="21.8333333333333" style="281" customWidth="1"/>
    <col min="2053" max="2303" width="10.5" style="281"/>
    <col min="2304" max="2304" width="39.6666666666667" style="281" customWidth="1"/>
    <col min="2305" max="2307" width="16.1666666666667" style="281" customWidth="1"/>
    <col min="2308" max="2308" width="21.8333333333333" style="281" customWidth="1"/>
    <col min="2309" max="2559" width="10.5" style="281"/>
    <col min="2560" max="2560" width="39.6666666666667" style="281" customWidth="1"/>
    <col min="2561" max="2563" width="16.1666666666667" style="281" customWidth="1"/>
    <col min="2564" max="2564" width="21.8333333333333" style="281" customWidth="1"/>
    <col min="2565" max="2815" width="10.5" style="281"/>
    <col min="2816" max="2816" width="39.6666666666667" style="281" customWidth="1"/>
    <col min="2817" max="2819" width="16.1666666666667" style="281" customWidth="1"/>
    <col min="2820" max="2820" width="21.8333333333333" style="281" customWidth="1"/>
    <col min="2821" max="3071" width="10.5" style="281"/>
    <col min="3072" max="3072" width="39.6666666666667" style="281" customWidth="1"/>
    <col min="3073" max="3075" width="16.1666666666667" style="281" customWidth="1"/>
    <col min="3076" max="3076" width="21.8333333333333" style="281" customWidth="1"/>
    <col min="3077" max="3327" width="10.5" style="281"/>
    <col min="3328" max="3328" width="39.6666666666667" style="281" customWidth="1"/>
    <col min="3329" max="3331" width="16.1666666666667" style="281" customWidth="1"/>
    <col min="3332" max="3332" width="21.8333333333333" style="281" customWidth="1"/>
    <col min="3333" max="3583" width="10.5" style="281"/>
    <col min="3584" max="3584" width="39.6666666666667" style="281" customWidth="1"/>
    <col min="3585" max="3587" width="16.1666666666667" style="281" customWidth="1"/>
    <col min="3588" max="3588" width="21.8333333333333" style="281" customWidth="1"/>
    <col min="3589" max="3839" width="10.5" style="281"/>
    <col min="3840" max="3840" width="39.6666666666667" style="281" customWidth="1"/>
    <col min="3841" max="3843" width="16.1666666666667" style="281" customWidth="1"/>
    <col min="3844" max="3844" width="21.8333333333333" style="281" customWidth="1"/>
    <col min="3845" max="4095" width="10.5" style="281"/>
    <col min="4096" max="4096" width="39.6666666666667" style="281" customWidth="1"/>
    <col min="4097" max="4099" width="16.1666666666667" style="281" customWidth="1"/>
    <col min="4100" max="4100" width="21.8333333333333" style="281" customWidth="1"/>
    <col min="4101" max="4351" width="10.5" style="281"/>
    <col min="4352" max="4352" width="39.6666666666667" style="281" customWidth="1"/>
    <col min="4353" max="4355" width="16.1666666666667" style="281" customWidth="1"/>
    <col min="4356" max="4356" width="21.8333333333333" style="281" customWidth="1"/>
    <col min="4357" max="4607" width="10.5" style="281"/>
    <col min="4608" max="4608" width="39.6666666666667" style="281" customWidth="1"/>
    <col min="4609" max="4611" width="16.1666666666667" style="281" customWidth="1"/>
    <col min="4612" max="4612" width="21.8333333333333" style="281" customWidth="1"/>
    <col min="4613" max="4863" width="10.5" style="281"/>
    <col min="4864" max="4864" width="39.6666666666667" style="281" customWidth="1"/>
    <col min="4865" max="4867" width="16.1666666666667" style="281" customWidth="1"/>
    <col min="4868" max="4868" width="21.8333333333333" style="281" customWidth="1"/>
    <col min="4869" max="5119" width="10.5" style="281"/>
    <col min="5120" max="5120" width="39.6666666666667" style="281" customWidth="1"/>
    <col min="5121" max="5123" width="16.1666666666667" style="281" customWidth="1"/>
    <col min="5124" max="5124" width="21.8333333333333" style="281" customWidth="1"/>
    <col min="5125" max="5375" width="10.5" style="281"/>
    <col min="5376" max="5376" width="39.6666666666667" style="281" customWidth="1"/>
    <col min="5377" max="5379" width="16.1666666666667" style="281" customWidth="1"/>
    <col min="5380" max="5380" width="21.8333333333333" style="281" customWidth="1"/>
    <col min="5381" max="5631" width="10.5" style="281"/>
    <col min="5632" max="5632" width="39.6666666666667" style="281" customWidth="1"/>
    <col min="5633" max="5635" width="16.1666666666667" style="281" customWidth="1"/>
    <col min="5636" max="5636" width="21.8333333333333" style="281" customWidth="1"/>
    <col min="5637" max="5887" width="10.5" style="281"/>
    <col min="5888" max="5888" width="39.6666666666667" style="281" customWidth="1"/>
    <col min="5889" max="5891" width="16.1666666666667" style="281" customWidth="1"/>
    <col min="5892" max="5892" width="21.8333333333333" style="281" customWidth="1"/>
    <col min="5893" max="6143" width="10.5" style="281"/>
    <col min="6144" max="6144" width="39.6666666666667" style="281" customWidth="1"/>
    <col min="6145" max="6147" width="16.1666666666667" style="281" customWidth="1"/>
    <col min="6148" max="6148" width="21.8333333333333" style="281" customWidth="1"/>
    <col min="6149" max="6399" width="10.5" style="281"/>
    <col min="6400" max="6400" width="39.6666666666667" style="281" customWidth="1"/>
    <col min="6401" max="6403" width="16.1666666666667" style="281" customWidth="1"/>
    <col min="6404" max="6404" width="21.8333333333333" style="281" customWidth="1"/>
    <col min="6405" max="6655" width="10.5" style="281"/>
    <col min="6656" max="6656" width="39.6666666666667" style="281" customWidth="1"/>
    <col min="6657" max="6659" width="16.1666666666667" style="281" customWidth="1"/>
    <col min="6660" max="6660" width="21.8333333333333" style="281" customWidth="1"/>
    <col min="6661" max="6911" width="10.5" style="281"/>
    <col min="6912" max="6912" width="39.6666666666667" style="281" customWidth="1"/>
    <col min="6913" max="6915" width="16.1666666666667" style="281" customWidth="1"/>
    <col min="6916" max="6916" width="21.8333333333333" style="281" customWidth="1"/>
    <col min="6917" max="7167" width="10.5" style="281"/>
    <col min="7168" max="7168" width="39.6666666666667" style="281" customWidth="1"/>
    <col min="7169" max="7171" width="16.1666666666667" style="281" customWidth="1"/>
    <col min="7172" max="7172" width="21.8333333333333" style="281" customWidth="1"/>
    <col min="7173" max="7423" width="10.5" style="281"/>
    <col min="7424" max="7424" width="39.6666666666667" style="281" customWidth="1"/>
    <col min="7425" max="7427" width="16.1666666666667" style="281" customWidth="1"/>
    <col min="7428" max="7428" width="21.8333333333333" style="281" customWidth="1"/>
    <col min="7429" max="7679" width="10.5" style="281"/>
    <col min="7680" max="7680" width="39.6666666666667" style="281" customWidth="1"/>
    <col min="7681" max="7683" width="16.1666666666667" style="281" customWidth="1"/>
    <col min="7684" max="7684" width="21.8333333333333" style="281" customWidth="1"/>
    <col min="7685" max="7935" width="10.5" style="281"/>
    <col min="7936" max="7936" width="39.6666666666667" style="281" customWidth="1"/>
    <col min="7937" max="7939" width="16.1666666666667" style="281" customWidth="1"/>
    <col min="7940" max="7940" width="21.8333333333333" style="281" customWidth="1"/>
    <col min="7941" max="8191" width="10.5" style="281"/>
    <col min="8192" max="8192" width="39.6666666666667" style="281" customWidth="1"/>
    <col min="8193" max="8195" width="16.1666666666667" style="281" customWidth="1"/>
    <col min="8196" max="8196" width="21.8333333333333" style="281" customWidth="1"/>
    <col min="8197" max="8447" width="10.5" style="281"/>
    <col min="8448" max="8448" width="39.6666666666667" style="281" customWidth="1"/>
    <col min="8449" max="8451" width="16.1666666666667" style="281" customWidth="1"/>
    <col min="8452" max="8452" width="21.8333333333333" style="281" customWidth="1"/>
    <col min="8453" max="8703" width="10.5" style="281"/>
    <col min="8704" max="8704" width="39.6666666666667" style="281" customWidth="1"/>
    <col min="8705" max="8707" width="16.1666666666667" style="281" customWidth="1"/>
    <col min="8708" max="8708" width="21.8333333333333" style="281" customWidth="1"/>
    <col min="8709" max="8959" width="10.5" style="281"/>
    <col min="8960" max="8960" width="39.6666666666667" style="281" customWidth="1"/>
    <col min="8961" max="8963" width="16.1666666666667" style="281" customWidth="1"/>
    <col min="8964" max="8964" width="21.8333333333333" style="281" customWidth="1"/>
    <col min="8965" max="9215" width="10.5" style="281"/>
    <col min="9216" max="9216" width="39.6666666666667" style="281" customWidth="1"/>
    <col min="9217" max="9219" width="16.1666666666667" style="281" customWidth="1"/>
    <col min="9220" max="9220" width="21.8333333333333" style="281" customWidth="1"/>
    <col min="9221" max="9471" width="10.5" style="281"/>
    <col min="9472" max="9472" width="39.6666666666667" style="281" customWidth="1"/>
    <col min="9473" max="9475" width="16.1666666666667" style="281" customWidth="1"/>
    <col min="9476" max="9476" width="21.8333333333333" style="281" customWidth="1"/>
    <col min="9477" max="9727" width="10.5" style="281"/>
    <col min="9728" max="9728" width="39.6666666666667" style="281" customWidth="1"/>
    <col min="9729" max="9731" width="16.1666666666667" style="281" customWidth="1"/>
    <col min="9732" max="9732" width="21.8333333333333" style="281" customWidth="1"/>
    <col min="9733" max="9983" width="10.5" style="281"/>
    <col min="9984" max="9984" width="39.6666666666667" style="281" customWidth="1"/>
    <col min="9985" max="9987" width="16.1666666666667" style="281" customWidth="1"/>
    <col min="9988" max="9988" width="21.8333333333333" style="281" customWidth="1"/>
    <col min="9989" max="10239" width="10.5" style="281"/>
    <col min="10240" max="10240" width="39.6666666666667" style="281" customWidth="1"/>
    <col min="10241" max="10243" width="16.1666666666667" style="281" customWidth="1"/>
    <col min="10244" max="10244" width="21.8333333333333" style="281" customWidth="1"/>
    <col min="10245" max="10495" width="10.5" style="281"/>
    <col min="10496" max="10496" width="39.6666666666667" style="281" customWidth="1"/>
    <col min="10497" max="10499" width="16.1666666666667" style="281" customWidth="1"/>
    <col min="10500" max="10500" width="21.8333333333333" style="281" customWidth="1"/>
    <col min="10501" max="10751" width="10.5" style="281"/>
    <col min="10752" max="10752" width="39.6666666666667" style="281" customWidth="1"/>
    <col min="10753" max="10755" width="16.1666666666667" style="281" customWidth="1"/>
    <col min="10756" max="10756" width="21.8333333333333" style="281" customWidth="1"/>
    <col min="10757" max="11007" width="10.5" style="281"/>
    <col min="11008" max="11008" width="39.6666666666667" style="281" customWidth="1"/>
    <col min="11009" max="11011" width="16.1666666666667" style="281" customWidth="1"/>
    <col min="11012" max="11012" width="21.8333333333333" style="281" customWidth="1"/>
    <col min="11013" max="11263" width="10.5" style="281"/>
    <col min="11264" max="11264" width="39.6666666666667" style="281" customWidth="1"/>
    <col min="11265" max="11267" width="16.1666666666667" style="281" customWidth="1"/>
    <col min="11268" max="11268" width="21.8333333333333" style="281" customWidth="1"/>
    <col min="11269" max="11519" width="10.5" style="281"/>
    <col min="11520" max="11520" width="39.6666666666667" style="281" customWidth="1"/>
    <col min="11521" max="11523" width="16.1666666666667" style="281" customWidth="1"/>
    <col min="11524" max="11524" width="21.8333333333333" style="281" customWidth="1"/>
    <col min="11525" max="11775" width="10.5" style="281"/>
    <col min="11776" max="11776" width="39.6666666666667" style="281" customWidth="1"/>
    <col min="11777" max="11779" width="16.1666666666667" style="281" customWidth="1"/>
    <col min="11780" max="11780" width="21.8333333333333" style="281" customWidth="1"/>
    <col min="11781" max="12031" width="10.5" style="281"/>
    <col min="12032" max="12032" width="39.6666666666667" style="281" customWidth="1"/>
    <col min="12033" max="12035" width="16.1666666666667" style="281" customWidth="1"/>
    <col min="12036" max="12036" width="21.8333333333333" style="281" customWidth="1"/>
    <col min="12037" max="12287" width="10.5" style="281"/>
    <col min="12288" max="12288" width="39.6666666666667" style="281" customWidth="1"/>
    <col min="12289" max="12291" width="16.1666666666667" style="281" customWidth="1"/>
    <col min="12292" max="12292" width="21.8333333333333" style="281" customWidth="1"/>
    <col min="12293" max="12543" width="10.5" style="281"/>
    <col min="12544" max="12544" width="39.6666666666667" style="281" customWidth="1"/>
    <col min="12545" max="12547" width="16.1666666666667" style="281" customWidth="1"/>
    <col min="12548" max="12548" width="21.8333333333333" style="281" customWidth="1"/>
    <col min="12549" max="12799" width="10.5" style="281"/>
    <col min="12800" max="12800" width="39.6666666666667" style="281" customWidth="1"/>
    <col min="12801" max="12803" width="16.1666666666667" style="281" customWidth="1"/>
    <col min="12804" max="12804" width="21.8333333333333" style="281" customWidth="1"/>
    <col min="12805" max="13055" width="10.5" style="281"/>
    <col min="13056" max="13056" width="39.6666666666667" style="281" customWidth="1"/>
    <col min="13057" max="13059" width="16.1666666666667" style="281" customWidth="1"/>
    <col min="13060" max="13060" width="21.8333333333333" style="281" customWidth="1"/>
    <col min="13061" max="13311" width="10.5" style="281"/>
    <col min="13312" max="13312" width="39.6666666666667" style="281" customWidth="1"/>
    <col min="13313" max="13315" width="16.1666666666667" style="281" customWidth="1"/>
    <col min="13316" max="13316" width="21.8333333333333" style="281" customWidth="1"/>
    <col min="13317" max="13567" width="10.5" style="281"/>
    <col min="13568" max="13568" width="39.6666666666667" style="281" customWidth="1"/>
    <col min="13569" max="13571" width="16.1666666666667" style="281" customWidth="1"/>
    <col min="13572" max="13572" width="21.8333333333333" style="281" customWidth="1"/>
    <col min="13573" max="13823" width="10.5" style="281"/>
    <col min="13824" max="13824" width="39.6666666666667" style="281" customWidth="1"/>
    <col min="13825" max="13827" width="16.1666666666667" style="281" customWidth="1"/>
    <col min="13828" max="13828" width="21.8333333333333" style="281" customWidth="1"/>
    <col min="13829" max="14079" width="10.5" style="281"/>
    <col min="14080" max="14080" width="39.6666666666667" style="281" customWidth="1"/>
    <col min="14081" max="14083" width="16.1666666666667" style="281" customWidth="1"/>
    <col min="14084" max="14084" width="21.8333333333333" style="281" customWidth="1"/>
    <col min="14085" max="14335" width="10.5" style="281"/>
    <col min="14336" max="14336" width="39.6666666666667" style="281" customWidth="1"/>
    <col min="14337" max="14339" width="16.1666666666667" style="281" customWidth="1"/>
    <col min="14340" max="14340" width="21.8333333333333" style="281" customWidth="1"/>
    <col min="14341" max="14591" width="10.5" style="281"/>
    <col min="14592" max="14592" width="39.6666666666667" style="281" customWidth="1"/>
    <col min="14593" max="14595" width="16.1666666666667" style="281" customWidth="1"/>
    <col min="14596" max="14596" width="21.8333333333333" style="281" customWidth="1"/>
    <col min="14597" max="14847" width="10.5" style="281"/>
    <col min="14848" max="14848" width="39.6666666666667" style="281" customWidth="1"/>
    <col min="14849" max="14851" width="16.1666666666667" style="281" customWidth="1"/>
    <col min="14852" max="14852" width="21.8333333333333" style="281" customWidth="1"/>
    <col min="14853" max="15103" width="10.5" style="281"/>
    <col min="15104" max="15104" width="39.6666666666667" style="281" customWidth="1"/>
    <col min="15105" max="15107" width="16.1666666666667" style="281" customWidth="1"/>
    <col min="15108" max="15108" width="21.8333333333333" style="281" customWidth="1"/>
    <col min="15109" max="15359" width="10.5" style="281"/>
    <col min="15360" max="15360" width="39.6666666666667" style="281" customWidth="1"/>
    <col min="15361" max="15363" width="16.1666666666667" style="281" customWidth="1"/>
    <col min="15364" max="15364" width="21.8333333333333" style="281" customWidth="1"/>
    <col min="15365" max="15615" width="10.5" style="281"/>
    <col min="15616" max="15616" width="39.6666666666667" style="281" customWidth="1"/>
    <col min="15617" max="15619" width="16.1666666666667" style="281" customWidth="1"/>
    <col min="15620" max="15620" width="21.8333333333333" style="281" customWidth="1"/>
    <col min="15621" max="15871" width="10.5" style="281"/>
    <col min="15872" max="15872" width="39.6666666666667" style="281" customWidth="1"/>
    <col min="15873" max="15875" width="16.1666666666667" style="281" customWidth="1"/>
    <col min="15876" max="15876" width="21.8333333333333" style="281" customWidth="1"/>
    <col min="15877" max="16127" width="10.5" style="281"/>
    <col min="16128" max="16128" width="39.6666666666667" style="281" customWidth="1"/>
    <col min="16129" max="16131" width="16.1666666666667" style="281" customWidth="1"/>
    <col min="16132" max="16132" width="21.8333333333333" style="281" customWidth="1"/>
    <col min="16133" max="16384" width="10.5" style="281"/>
  </cols>
  <sheetData>
    <row r="1" ht="19.5" customHeight="1" spans="1:1">
      <c r="A1" s="244" t="s">
        <v>28</v>
      </c>
    </row>
    <row r="2" ht="28.5" customHeight="1" spans="1:4">
      <c r="A2" s="282" t="s">
        <v>29</v>
      </c>
      <c r="B2" s="282"/>
      <c r="C2" s="282"/>
      <c r="D2" s="282"/>
    </row>
    <row r="3" s="279" customFormat="1" ht="19.5" customHeight="1" spans="1:4">
      <c r="A3" s="283"/>
      <c r="B3" s="284"/>
      <c r="C3" s="284"/>
      <c r="D3" s="285" t="s">
        <v>66</v>
      </c>
    </row>
    <row r="4" ht="36" customHeight="1" spans="1:5">
      <c r="A4" s="5" t="s">
        <v>1280</v>
      </c>
      <c r="B4" s="286" t="s">
        <v>145</v>
      </c>
      <c r="C4" s="286" t="s">
        <v>146</v>
      </c>
      <c r="D4" s="272" t="s">
        <v>147</v>
      </c>
      <c r="E4" s="287"/>
    </row>
    <row r="5" ht="25" customHeight="1" spans="1:5">
      <c r="A5" s="288" t="s">
        <v>1298</v>
      </c>
      <c r="B5" s="106">
        <f>B6+B8+B11+B18+B20+B23+B27+B29</f>
        <v>46146</v>
      </c>
      <c r="C5" s="106">
        <f>C6+C8+C11+C18+C20+C23+C27+C29</f>
        <v>46997</v>
      </c>
      <c r="D5" s="289">
        <f>(C5-B5)/B5</f>
        <v>0.0184414683829584</v>
      </c>
      <c r="E5" s="290">
        <f>(C5-B5)/B5</f>
        <v>0.0184414683829584</v>
      </c>
    </row>
    <row r="6" ht="25" customHeight="1" spans="1:5">
      <c r="A6" s="291" t="s">
        <v>1299</v>
      </c>
      <c r="B6" s="7">
        <v>11</v>
      </c>
      <c r="C6" s="7">
        <v>16</v>
      </c>
      <c r="D6" s="292">
        <f t="shared" ref="D6:D36" si="0">(C6-B6)/B6</f>
        <v>0.454545454545455</v>
      </c>
      <c r="E6" s="290">
        <f>(C6-B6)/B6</f>
        <v>0.454545454545455</v>
      </c>
    </row>
    <row r="7" ht="25" customHeight="1" spans="1:5">
      <c r="A7" s="293" t="s">
        <v>1300</v>
      </c>
      <c r="B7" s="7">
        <v>11</v>
      </c>
      <c r="C7" s="7">
        <v>16</v>
      </c>
      <c r="D7" s="292">
        <f t="shared" si="0"/>
        <v>0.454545454545455</v>
      </c>
      <c r="E7" s="290">
        <f>(C7-B7)/B7</f>
        <v>0.454545454545455</v>
      </c>
    </row>
    <row r="8" ht="25" customHeight="1" spans="1:5">
      <c r="A8" s="291" t="s">
        <v>1301</v>
      </c>
      <c r="B8" s="7">
        <f>SUM(B9:B10)</f>
        <v>1674</v>
      </c>
      <c r="C8" s="7">
        <v>1367</v>
      </c>
      <c r="D8" s="292">
        <f t="shared" si="0"/>
        <v>-0.183393070489845</v>
      </c>
      <c r="E8" s="290">
        <f>(C8-B8)/B8</f>
        <v>-0.183393070489845</v>
      </c>
    </row>
    <row r="9" ht="25" customHeight="1" spans="1:5">
      <c r="A9" s="293" t="s">
        <v>1302</v>
      </c>
      <c r="B9" s="7">
        <v>1674</v>
      </c>
      <c r="C9" s="7">
        <v>1367</v>
      </c>
      <c r="D9" s="292">
        <f t="shared" si="0"/>
        <v>-0.183393070489845</v>
      </c>
      <c r="E9" s="290">
        <f>(C9-B9)/B9</f>
        <v>-0.183393070489845</v>
      </c>
    </row>
    <row r="10" ht="25" customHeight="1" spans="1:5">
      <c r="A10" s="293" t="s">
        <v>1303</v>
      </c>
      <c r="B10" s="7"/>
      <c r="C10" s="7"/>
      <c r="D10" s="292"/>
      <c r="E10" s="290" t="e">
        <f t="shared" ref="E10:E16" si="1">(C10-B10)/B10</f>
        <v>#DIV/0!</v>
      </c>
    </row>
    <row r="11" ht="25" customHeight="1" spans="1:5">
      <c r="A11" s="291" t="s">
        <v>1304</v>
      </c>
      <c r="B11" s="7">
        <v>9664</v>
      </c>
      <c r="C11" s="7">
        <f>SUM(C12:C17)</f>
        <v>12341</v>
      </c>
      <c r="D11" s="292">
        <f t="shared" si="0"/>
        <v>0.277007450331126</v>
      </c>
      <c r="E11" s="290">
        <f t="shared" si="1"/>
        <v>0.277007450331126</v>
      </c>
    </row>
    <row r="12" ht="25" customHeight="1" spans="1:5">
      <c r="A12" s="293" t="s">
        <v>1327</v>
      </c>
      <c r="B12" s="7">
        <v>5772</v>
      </c>
      <c r="C12" s="7">
        <f>6872</f>
        <v>6872</v>
      </c>
      <c r="D12" s="292">
        <f t="shared" si="0"/>
        <v>0.190575190575191</v>
      </c>
      <c r="E12" s="290">
        <f t="shared" si="1"/>
        <v>0.190575190575191</v>
      </c>
    </row>
    <row r="13" ht="25" customHeight="1" spans="1:5">
      <c r="A13" s="293" t="s">
        <v>1328</v>
      </c>
      <c r="B13" s="7"/>
      <c r="C13" s="7">
        <v>270</v>
      </c>
      <c r="D13" s="292"/>
      <c r="E13" s="290" t="e">
        <f t="shared" si="1"/>
        <v>#DIV/0!</v>
      </c>
    </row>
    <row r="14" ht="25" customHeight="1" spans="1:5">
      <c r="A14" s="293" t="s">
        <v>1307</v>
      </c>
      <c r="B14" s="7">
        <v>25</v>
      </c>
      <c r="C14" s="7"/>
      <c r="D14" s="292">
        <f t="shared" si="0"/>
        <v>-1</v>
      </c>
      <c r="E14" s="290">
        <f t="shared" si="1"/>
        <v>-1</v>
      </c>
    </row>
    <row r="15" ht="25" customHeight="1" spans="1:5">
      <c r="A15" s="293" t="s">
        <v>1308</v>
      </c>
      <c r="B15" s="7">
        <v>3164</v>
      </c>
      <c r="C15" s="7">
        <v>4435</v>
      </c>
      <c r="D15" s="292">
        <f t="shared" si="0"/>
        <v>0.401706700379267</v>
      </c>
      <c r="E15" s="290">
        <f t="shared" si="1"/>
        <v>0.401706700379267</v>
      </c>
    </row>
    <row r="16" ht="25" customHeight="1" spans="1:5">
      <c r="A16" s="293" t="s">
        <v>1309</v>
      </c>
      <c r="B16" s="7">
        <v>703</v>
      </c>
      <c r="C16" s="7">
        <v>764</v>
      </c>
      <c r="D16" s="292">
        <f t="shared" si="0"/>
        <v>0.0867709815078236</v>
      </c>
      <c r="E16" s="290">
        <f t="shared" si="1"/>
        <v>0.0867709815078236</v>
      </c>
    </row>
    <row r="17" ht="25" customHeight="1" spans="1:5">
      <c r="A17" s="293" t="s">
        <v>1329</v>
      </c>
      <c r="B17" s="7"/>
      <c r="C17" s="7"/>
      <c r="D17" s="292"/>
      <c r="E17" s="290"/>
    </row>
    <row r="18" ht="25" customHeight="1" spans="1:5">
      <c r="A18" s="291" t="s">
        <v>1310</v>
      </c>
      <c r="B18" s="7">
        <v>68</v>
      </c>
      <c r="C18" s="7">
        <v>32</v>
      </c>
      <c r="D18" s="292">
        <f t="shared" si="0"/>
        <v>-0.529411764705882</v>
      </c>
      <c r="E18" s="290">
        <f t="shared" ref="E18:E36" si="2">(C18-B18)/B18</f>
        <v>-0.529411764705882</v>
      </c>
    </row>
    <row r="19" ht="25" customHeight="1" spans="1:5">
      <c r="A19" s="293" t="s">
        <v>1311</v>
      </c>
      <c r="B19" s="7">
        <v>68</v>
      </c>
      <c r="C19" s="7">
        <v>32</v>
      </c>
      <c r="D19" s="292">
        <f t="shared" si="0"/>
        <v>-0.529411764705882</v>
      </c>
      <c r="E19" s="290">
        <f t="shared" si="2"/>
        <v>-0.529411764705882</v>
      </c>
    </row>
    <row r="20" ht="25" customHeight="1" spans="1:5">
      <c r="A20" s="294" t="s">
        <v>1312</v>
      </c>
      <c r="B20" s="7"/>
      <c r="C20" s="7"/>
      <c r="D20" s="292"/>
      <c r="E20" s="290" t="e">
        <f t="shared" si="2"/>
        <v>#DIV/0!</v>
      </c>
    </row>
    <row r="21" s="280" customFormat="1" ht="25" customHeight="1" spans="1:5">
      <c r="A21" s="293" t="s">
        <v>1313</v>
      </c>
      <c r="B21" s="7"/>
      <c r="C21" s="7"/>
      <c r="D21" s="292"/>
      <c r="E21" s="290" t="e">
        <f t="shared" si="2"/>
        <v>#DIV/0!</v>
      </c>
    </row>
    <row r="22" ht="25" customHeight="1" spans="1:5">
      <c r="A22" s="293" t="s">
        <v>1314</v>
      </c>
      <c r="B22" s="7"/>
      <c r="C22" s="7"/>
      <c r="D22" s="292"/>
      <c r="E22" s="290" t="e">
        <f t="shared" si="2"/>
        <v>#DIV/0!</v>
      </c>
    </row>
    <row r="23" ht="25" customHeight="1" spans="1:5">
      <c r="A23" s="294" t="s">
        <v>1315</v>
      </c>
      <c r="B23" s="7">
        <f>SUM(B24:B26)</f>
        <v>33196</v>
      </c>
      <c r="C23" s="7">
        <f>SUM(C24:C26)</f>
        <v>31113</v>
      </c>
      <c r="D23" s="292">
        <f t="shared" si="0"/>
        <v>-0.0627485239185444</v>
      </c>
      <c r="E23" s="290">
        <f t="shared" si="2"/>
        <v>-0.0627485239185444</v>
      </c>
    </row>
    <row r="24" ht="25" customHeight="1" spans="1:5">
      <c r="A24" s="293" t="s">
        <v>1316</v>
      </c>
      <c r="B24" s="7">
        <v>32500</v>
      </c>
      <c r="C24" s="7">
        <v>30500</v>
      </c>
      <c r="D24" s="292">
        <f t="shared" si="0"/>
        <v>-0.0615384615384615</v>
      </c>
      <c r="E24" s="290">
        <f t="shared" si="2"/>
        <v>-0.0615384615384615</v>
      </c>
    </row>
    <row r="25" s="280" customFormat="1" ht="25" customHeight="1" spans="1:5">
      <c r="A25" s="293" t="s">
        <v>1317</v>
      </c>
      <c r="B25" s="7">
        <v>11</v>
      </c>
      <c r="C25" s="7">
        <v>15</v>
      </c>
      <c r="D25" s="292">
        <f t="shared" si="0"/>
        <v>0.363636363636364</v>
      </c>
      <c r="E25" s="290">
        <f t="shared" si="2"/>
        <v>0.363636363636364</v>
      </c>
    </row>
    <row r="26" s="280" customFormat="1" ht="25" customHeight="1" spans="1:5">
      <c r="A26" s="293" t="s">
        <v>1318</v>
      </c>
      <c r="B26" s="7">
        <v>685</v>
      </c>
      <c r="C26" s="7">
        <v>598</v>
      </c>
      <c r="D26" s="292">
        <f t="shared" si="0"/>
        <v>-0.127007299270073</v>
      </c>
      <c r="E26" s="290">
        <f t="shared" si="2"/>
        <v>-0.127007299270073</v>
      </c>
    </row>
    <row r="27" s="280" customFormat="1" ht="25" customHeight="1" spans="1:5">
      <c r="A27" s="294" t="s">
        <v>1319</v>
      </c>
      <c r="B27" s="7">
        <v>1497</v>
      </c>
      <c r="C27" s="7">
        <v>2078</v>
      </c>
      <c r="D27" s="292">
        <f t="shared" si="0"/>
        <v>0.38810955243821</v>
      </c>
      <c r="E27" s="290">
        <f t="shared" si="2"/>
        <v>0.38810955243821</v>
      </c>
    </row>
    <row r="28" s="280" customFormat="1" ht="25" customHeight="1" spans="1:5">
      <c r="A28" s="293" t="s">
        <v>1320</v>
      </c>
      <c r="B28" s="7">
        <v>1497</v>
      </c>
      <c r="C28" s="7">
        <v>2078</v>
      </c>
      <c r="D28" s="292">
        <f t="shared" si="0"/>
        <v>0.38810955243821</v>
      </c>
      <c r="E28" s="290">
        <f t="shared" si="2"/>
        <v>0.38810955243821</v>
      </c>
    </row>
    <row r="29" ht="25" customHeight="1" spans="1:5">
      <c r="A29" s="294" t="s">
        <v>1321</v>
      </c>
      <c r="B29" s="7">
        <v>36</v>
      </c>
      <c r="C29" s="7">
        <v>50</v>
      </c>
      <c r="D29" s="292">
        <f t="shared" si="0"/>
        <v>0.388888888888889</v>
      </c>
      <c r="E29" s="290">
        <f t="shared" si="2"/>
        <v>0.388888888888889</v>
      </c>
    </row>
    <row r="30" ht="25" customHeight="1" spans="1:5">
      <c r="A30" s="293" t="s">
        <v>1322</v>
      </c>
      <c r="B30" s="7">
        <v>36</v>
      </c>
      <c r="C30" s="7">
        <v>50</v>
      </c>
      <c r="D30" s="292">
        <f t="shared" si="0"/>
        <v>0.388888888888889</v>
      </c>
      <c r="E30" s="290">
        <f t="shared" si="2"/>
        <v>0.388888888888889</v>
      </c>
    </row>
    <row r="31" ht="25" customHeight="1" spans="1:5">
      <c r="A31" s="288" t="s">
        <v>138</v>
      </c>
      <c r="B31" s="295">
        <f>SUM(B32:B33)</f>
        <v>3418</v>
      </c>
      <c r="C31" s="295">
        <f>SUM(C32:C33)</f>
        <v>2126</v>
      </c>
      <c r="D31" s="289">
        <f t="shared" si="0"/>
        <v>-0.377998829724985</v>
      </c>
      <c r="E31" s="290">
        <f t="shared" si="2"/>
        <v>-0.377998829724985</v>
      </c>
    </row>
    <row r="32" ht="25" customHeight="1" spans="1:5">
      <c r="A32" s="296" t="s">
        <v>1323</v>
      </c>
      <c r="B32" s="297"/>
      <c r="C32" s="297"/>
      <c r="D32" s="289"/>
      <c r="E32" s="290" t="e">
        <f t="shared" si="2"/>
        <v>#DIV/0!</v>
      </c>
    </row>
    <row r="33" ht="25" customHeight="1" spans="1:5">
      <c r="A33" s="296" t="s">
        <v>1324</v>
      </c>
      <c r="B33" s="298">
        <v>3418</v>
      </c>
      <c r="C33" s="298">
        <v>2126</v>
      </c>
      <c r="D33" s="292">
        <f t="shared" si="0"/>
        <v>-0.377998829724985</v>
      </c>
      <c r="E33" s="290">
        <f t="shared" si="2"/>
        <v>-0.377998829724985</v>
      </c>
    </row>
    <row r="34" ht="25" customHeight="1" spans="1:5">
      <c r="A34" s="288" t="s">
        <v>1325</v>
      </c>
      <c r="B34" s="297"/>
      <c r="C34" s="295">
        <v>200</v>
      </c>
      <c r="D34" s="289"/>
      <c r="E34" s="290" t="e">
        <f t="shared" si="2"/>
        <v>#DIV/0!</v>
      </c>
    </row>
    <row r="35" ht="25" customHeight="1" spans="1:5">
      <c r="A35" s="288" t="s">
        <v>143</v>
      </c>
      <c r="B35" s="295">
        <v>3936</v>
      </c>
      <c r="C35" s="295"/>
      <c r="D35" s="289">
        <f t="shared" si="0"/>
        <v>-1</v>
      </c>
      <c r="E35" s="290">
        <f t="shared" si="2"/>
        <v>-1</v>
      </c>
    </row>
    <row r="36" ht="25" customHeight="1" spans="1:5">
      <c r="A36" s="299" t="s">
        <v>144</v>
      </c>
      <c r="B36" s="295">
        <f>B35+B34+B31+B5</f>
        <v>53500</v>
      </c>
      <c r="C36" s="295">
        <f>C35+C34+C31+C5</f>
        <v>49323</v>
      </c>
      <c r="D36" s="289">
        <f t="shared" si="0"/>
        <v>-0.0780747663551402</v>
      </c>
      <c r="E36" s="290">
        <f t="shared" si="2"/>
        <v>-0.0780747663551402</v>
      </c>
    </row>
  </sheetData>
  <mergeCells count="1">
    <mergeCell ref="A2:D2"/>
  </mergeCells>
  <printOptions horizontalCentered="1"/>
  <pageMargins left="0.511805555555556" right="0.314583333333333" top="0.511805555555556" bottom="0.393055555555556" header="0.314583333333333" footer="0.314583333333333"/>
  <pageSetup paperSize="9" scale="8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Zeros="0" topLeftCell="A10" workbookViewId="0">
      <selection activeCell="C10" sqref="C10"/>
    </sheetView>
  </sheetViews>
  <sheetFormatPr defaultColWidth="12.1666666666667" defaultRowHeight="11.25" outlineLevelCol="3"/>
  <cols>
    <col min="1" max="1" width="56" style="266" customWidth="1"/>
    <col min="2" max="2" width="19.5" style="266" customWidth="1"/>
    <col min="3" max="3" width="18.6666666666667" style="266" customWidth="1"/>
    <col min="4" max="4" width="19.1666666666667" style="266" customWidth="1"/>
    <col min="5" max="252" width="12.1666666666667" style="266"/>
    <col min="253" max="253" width="39.5" style="266" customWidth="1"/>
    <col min="254" max="254" width="16.3333333333333" style="266" customWidth="1"/>
    <col min="255" max="255" width="16" style="266" customWidth="1"/>
    <col min="256" max="256" width="14.3333333333333" style="266" customWidth="1"/>
    <col min="257" max="257" width="25.5" style="266" customWidth="1"/>
    <col min="258" max="258" width="28.6666666666667" style="266" customWidth="1"/>
    <col min="259" max="508" width="12.1666666666667" style="266"/>
    <col min="509" max="509" width="39.5" style="266" customWidth="1"/>
    <col min="510" max="510" width="16.3333333333333" style="266" customWidth="1"/>
    <col min="511" max="511" width="16" style="266" customWidth="1"/>
    <col min="512" max="512" width="14.3333333333333" style="266" customWidth="1"/>
    <col min="513" max="513" width="25.5" style="266" customWidth="1"/>
    <col min="514" max="514" width="28.6666666666667" style="266" customWidth="1"/>
    <col min="515" max="764" width="12.1666666666667" style="266"/>
    <col min="765" max="765" width="39.5" style="266" customWidth="1"/>
    <col min="766" max="766" width="16.3333333333333" style="266" customWidth="1"/>
    <col min="767" max="767" width="16" style="266" customWidth="1"/>
    <col min="768" max="768" width="14.3333333333333" style="266" customWidth="1"/>
    <col min="769" max="769" width="25.5" style="266" customWidth="1"/>
    <col min="770" max="770" width="28.6666666666667" style="266" customWidth="1"/>
    <col min="771" max="1020" width="12.1666666666667" style="266"/>
    <col min="1021" max="1021" width="39.5" style="266" customWidth="1"/>
    <col min="1022" max="1022" width="16.3333333333333" style="266" customWidth="1"/>
    <col min="1023" max="1023" width="16" style="266" customWidth="1"/>
    <col min="1024" max="1024" width="14.3333333333333" style="266" customWidth="1"/>
    <col min="1025" max="1025" width="25.5" style="266" customWidth="1"/>
    <col min="1026" max="1026" width="28.6666666666667" style="266" customWidth="1"/>
    <col min="1027" max="1276" width="12.1666666666667" style="266"/>
    <col min="1277" max="1277" width="39.5" style="266" customWidth="1"/>
    <col min="1278" max="1278" width="16.3333333333333" style="266" customWidth="1"/>
    <col min="1279" max="1279" width="16" style="266" customWidth="1"/>
    <col min="1280" max="1280" width="14.3333333333333" style="266" customWidth="1"/>
    <col min="1281" max="1281" width="25.5" style="266" customWidth="1"/>
    <col min="1282" max="1282" width="28.6666666666667" style="266" customWidth="1"/>
    <col min="1283" max="1532" width="12.1666666666667" style="266"/>
    <col min="1533" max="1533" width="39.5" style="266" customWidth="1"/>
    <col min="1534" max="1534" width="16.3333333333333" style="266" customWidth="1"/>
    <col min="1535" max="1535" width="16" style="266" customWidth="1"/>
    <col min="1536" max="1536" width="14.3333333333333" style="266" customWidth="1"/>
    <col min="1537" max="1537" width="25.5" style="266" customWidth="1"/>
    <col min="1538" max="1538" width="28.6666666666667" style="266" customWidth="1"/>
    <col min="1539" max="1788" width="12.1666666666667" style="266"/>
    <col min="1789" max="1789" width="39.5" style="266" customWidth="1"/>
    <col min="1790" max="1790" width="16.3333333333333" style="266" customWidth="1"/>
    <col min="1791" max="1791" width="16" style="266" customWidth="1"/>
    <col min="1792" max="1792" width="14.3333333333333" style="266" customWidth="1"/>
    <col min="1793" max="1793" width="25.5" style="266" customWidth="1"/>
    <col min="1794" max="1794" width="28.6666666666667" style="266" customWidth="1"/>
    <col min="1795" max="2044" width="12.1666666666667" style="266"/>
    <col min="2045" max="2045" width="39.5" style="266" customWidth="1"/>
    <col min="2046" max="2046" width="16.3333333333333" style="266" customWidth="1"/>
    <col min="2047" max="2047" width="16" style="266" customWidth="1"/>
    <col min="2048" max="2048" width="14.3333333333333" style="266" customWidth="1"/>
    <col min="2049" max="2049" width="25.5" style="266" customWidth="1"/>
    <col min="2050" max="2050" width="28.6666666666667" style="266" customWidth="1"/>
    <col min="2051" max="2300" width="12.1666666666667" style="266"/>
    <col min="2301" max="2301" width="39.5" style="266" customWidth="1"/>
    <col min="2302" max="2302" width="16.3333333333333" style="266" customWidth="1"/>
    <col min="2303" max="2303" width="16" style="266" customWidth="1"/>
    <col min="2304" max="2304" width="14.3333333333333" style="266" customWidth="1"/>
    <col min="2305" max="2305" width="25.5" style="266" customWidth="1"/>
    <col min="2306" max="2306" width="28.6666666666667" style="266" customWidth="1"/>
    <col min="2307" max="2556" width="12.1666666666667" style="266"/>
    <col min="2557" max="2557" width="39.5" style="266" customWidth="1"/>
    <col min="2558" max="2558" width="16.3333333333333" style="266" customWidth="1"/>
    <col min="2559" max="2559" width="16" style="266" customWidth="1"/>
    <col min="2560" max="2560" width="14.3333333333333" style="266" customWidth="1"/>
    <col min="2561" max="2561" width="25.5" style="266" customWidth="1"/>
    <col min="2562" max="2562" width="28.6666666666667" style="266" customWidth="1"/>
    <col min="2563" max="2812" width="12.1666666666667" style="266"/>
    <col min="2813" max="2813" width="39.5" style="266" customWidth="1"/>
    <col min="2814" max="2814" width="16.3333333333333" style="266" customWidth="1"/>
    <col min="2815" max="2815" width="16" style="266" customWidth="1"/>
    <col min="2816" max="2816" width="14.3333333333333" style="266" customWidth="1"/>
    <col min="2817" max="2817" width="25.5" style="266" customWidth="1"/>
    <col min="2818" max="2818" width="28.6666666666667" style="266" customWidth="1"/>
    <col min="2819" max="3068" width="12.1666666666667" style="266"/>
    <col min="3069" max="3069" width="39.5" style="266" customWidth="1"/>
    <col min="3070" max="3070" width="16.3333333333333" style="266" customWidth="1"/>
    <col min="3071" max="3071" width="16" style="266" customWidth="1"/>
    <col min="3072" max="3072" width="14.3333333333333" style="266" customWidth="1"/>
    <col min="3073" max="3073" width="25.5" style="266" customWidth="1"/>
    <col min="3074" max="3074" width="28.6666666666667" style="266" customWidth="1"/>
    <col min="3075" max="3324" width="12.1666666666667" style="266"/>
    <col min="3325" max="3325" width="39.5" style="266" customWidth="1"/>
    <col min="3326" max="3326" width="16.3333333333333" style="266" customWidth="1"/>
    <col min="3327" max="3327" width="16" style="266" customWidth="1"/>
    <col min="3328" max="3328" width="14.3333333333333" style="266" customWidth="1"/>
    <col min="3329" max="3329" width="25.5" style="266" customWidth="1"/>
    <col min="3330" max="3330" width="28.6666666666667" style="266" customWidth="1"/>
    <col min="3331" max="3580" width="12.1666666666667" style="266"/>
    <col min="3581" max="3581" width="39.5" style="266" customWidth="1"/>
    <col min="3582" max="3582" width="16.3333333333333" style="266" customWidth="1"/>
    <col min="3583" max="3583" width="16" style="266" customWidth="1"/>
    <col min="3584" max="3584" width="14.3333333333333" style="266" customWidth="1"/>
    <col min="3585" max="3585" width="25.5" style="266" customWidth="1"/>
    <col min="3586" max="3586" width="28.6666666666667" style="266" customWidth="1"/>
    <col min="3587" max="3836" width="12.1666666666667" style="266"/>
    <col min="3837" max="3837" width="39.5" style="266" customWidth="1"/>
    <col min="3838" max="3838" width="16.3333333333333" style="266" customWidth="1"/>
    <col min="3839" max="3839" width="16" style="266" customWidth="1"/>
    <col min="3840" max="3840" width="14.3333333333333" style="266" customWidth="1"/>
    <col min="3841" max="3841" width="25.5" style="266" customWidth="1"/>
    <col min="3842" max="3842" width="28.6666666666667" style="266" customWidth="1"/>
    <col min="3843" max="4092" width="12.1666666666667" style="266"/>
    <col min="4093" max="4093" width="39.5" style="266" customWidth="1"/>
    <col min="4094" max="4094" width="16.3333333333333" style="266" customWidth="1"/>
    <col min="4095" max="4095" width="16" style="266" customWidth="1"/>
    <col min="4096" max="4096" width="14.3333333333333" style="266" customWidth="1"/>
    <col min="4097" max="4097" width="25.5" style="266" customWidth="1"/>
    <col min="4098" max="4098" width="28.6666666666667" style="266" customWidth="1"/>
    <col min="4099" max="4348" width="12.1666666666667" style="266"/>
    <col min="4349" max="4349" width="39.5" style="266" customWidth="1"/>
    <col min="4350" max="4350" width="16.3333333333333" style="266" customWidth="1"/>
    <col min="4351" max="4351" width="16" style="266" customWidth="1"/>
    <col min="4352" max="4352" width="14.3333333333333" style="266" customWidth="1"/>
    <col min="4353" max="4353" width="25.5" style="266" customWidth="1"/>
    <col min="4354" max="4354" width="28.6666666666667" style="266" customWidth="1"/>
    <col min="4355" max="4604" width="12.1666666666667" style="266"/>
    <col min="4605" max="4605" width="39.5" style="266" customWidth="1"/>
    <col min="4606" max="4606" width="16.3333333333333" style="266" customWidth="1"/>
    <col min="4607" max="4607" width="16" style="266" customWidth="1"/>
    <col min="4608" max="4608" width="14.3333333333333" style="266" customWidth="1"/>
    <col min="4609" max="4609" width="25.5" style="266" customWidth="1"/>
    <col min="4610" max="4610" width="28.6666666666667" style="266" customWidth="1"/>
    <col min="4611" max="4860" width="12.1666666666667" style="266"/>
    <col min="4861" max="4861" width="39.5" style="266" customWidth="1"/>
    <col min="4862" max="4862" width="16.3333333333333" style="266" customWidth="1"/>
    <col min="4863" max="4863" width="16" style="266" customWidth="1"/>
    <col min="4864" max="4864" width="14.3333333333333" style="266" customWidth="1"/>
    <col min="4865" max="4865" width="25.5" style="266" customWidth="1"/>
    <col min="4866" max="4866" width="28.6666666666667" style="266" customWidth="1"/>
    <col min="4867" max="5116" width="12.1666666666667" style="266"/>
    <col min="5117" max="5117" width="39.5" style="266" customWidth="1"/>
    <col min="5118" max="5118" width="16.3333333333333" style="266" customWidth="1"/>
    <col min="5119" max="5119" width="16" style="266" customWidth="1"/>
    <col min="5120" max="5120" width="14.3333333333333" style="266" customWidth="1"/>
    <col min="5121" max="5121" width="25.5" style="266" customWidth="1"/>
    <col min="5122" max="5122" width="28.6666666666667" style="266" customWidth="1"/>
    <col min="5123" max="5372" width="12.1666666666667" style="266"/>
    <col min="5373" max="5373" width="39.5" style="266" customWidth="1"/>
    <col min="5374" max="5374" width="16.3333333333333" style="266" customWidth="1"/>
    <col min="5375" max="5375" width="16" style="266" customWidth="1"/>
    <col min="5376" max="5376" width="14.3333333333333" style="266" customWidth="1"/>
    <col min="5377" max="5377" width="25.5" style="266" customWidth="1"/>
    <col min="5378" max="5378" width="28.6666666666667" style="266" customWidth="1"/>
    <col min="5379" max="5628" width="12.1666666666667" style="266"/>
    <col min="5629" max="5629" width="39.5" style="266" customWidth="1"/>
    <col min="5630" max="5630" width="16.3333333333333" style="266" customWidth="1"/>
    <col min="5631" max="5631" width="16" style="266" customWidth="1"/>
    <col min="5632" max="5632" width="14.3333333333333" style="266" customWidth="1"/>
    <col min="5633" max="5633" width="25.5" style="266" customWidth="1"/>
    <col min="5634" max="5634" width="28.6666666666667" style="266" customWidth="1"/>
    <col min="5635" max="5884" width="12.1666666666667" style="266"/>
    <col min="5885" max="5885" width="39.5" style="266" customWidth="1"/>
    <col min="5886" max="5886" width="16.3333333333333" style="266" customWidth="1"/>
    <col min="5887" max="5887" width="16" style="266" customWidth="1"/>
    <col min="5888" max="5888" width="14.3333333333333" style="266" customWidth="1"/>
    <col min="5889" max="5889" width="25.5" style="266" customWidth="1"/>
    <col min="5890" max="5890" width="28.6666666666667" style="266" customWidth="1"/>
    <col min="5891" max="6140" width="12.1666666666667" style="266"/>
    <col min="6141" max="6141" width="39.5" style="266" customWidth="1"/>
    <col min="6142" max="6142" width="16.3333333333333" style="266" customWidth="1"/>
    <col min="6143" max="6143" width="16" style="266" customWidth="1"/>
    <col min="6144" max="6144" width="14.3333333333333" style="266" customWidth="1"/>
    <col min="6145" max="6145" width="25.5" style="266" customWidth="1"/>
    <col min="6146" max="6146" width="28.6666666666667" style="266" customWidth="1"/>
    <col min="6147" max="6396" width="12.1666666666667" style="266"/>
    <col min="6397" max="6397" width="39.5" style="266" customWidth="1"/>
    <col min="6398" max="6398" width="16.3333333333333" style="266" customWidth="1"/>
    <col min="6399" max="6399" width="16" style="266" customWidth="1"/>
    <col min="6400" max="6400" width="14.3333333333333" style="266" customWidth="1"/>
    <col min="6401" max="6401" width="25.5" style="266" customWidth="1"/>
    <col min="6402" max="6402" width="28.6666666666667" style="266" customWidth="1"/>
    <col min="6403" max="6652" width="12.1666666666667" style="266"/>
    <col min="6653" max="6653" width="39.5" style="266" customWidth="1"/>
    <col min="6654" max="6654" width="16.3333333333333" style="266" customWidth="1"/>
    <col min="6655" max="6655" width="16" style="266" customWidth="1"/>
    <col min="6656" max="6656" width="14.3333333333333" style="266" customWidth="1"/>
    <col min="6657" max="6657" width="25.5" style="266" customWidth="1"/>
    <col min="6658" max="6658" width="28.6666666666667" style="266" customWidth="1"/>
    <col min="6659" max="6908" width="12.1666666666667" style="266"/>
    <col min="6909" max="6909" width="39.5" style="266" customWidth="1"/>
    <col min="6910" max="6910" width="16.3333333333333" style="266" customWidth="1"/>
    <col min="6911" max="6911" width="16" style="266" customWidth="1"/>
    <col min="6912" max="6912" width="14.3333333333333" style="266" customWidth="1"/>
    <col min="6913" max="6913" width="25.5" style="266" customWidth="1"/>
    <col min="6914" max="6914" width="28.6666666666667" style="266" customWidth="1"/>
    <col min="6915" max="7164" width="12.1666666666667" style="266"/>
    <col min="7165" max="7165" width="39.5" style="266" customWidth="1"/>
    <col min="7166" max="7166" width="16.3333333333333" style="266" customWidth="1"/>
    <col min="7167" max="7167" width="16" style="266" customWidth="1"/>
    <col min="7168" max="7168" width="14.3333333333333" style="266" customWidth="1"/>
    <col min="7169" max="7169" width="25.5" style="266" customWidth="1"/>
    <col min="7170" max="7170" width="28.6666666666667" style="266" customWidth="1"/>
    <col min="7171" max="7420" width="12.1666666666667" style="266"/>
    <col min="7421" max="7421" width="39.5" style="266" customWidth="1"/>
    <col min="7422" max="7422" width="16.3333333333333" style="266" customWidth="1"/>
    <col min="7423" max="7423" width="16" style="266" customWidth="1"/>
    <col min="7424" max="7424" width="14.3333333333333" style="266" customWidth="1"/>
    <col min="7425" max="7425" width="25.5" style="266" customWidth="1"/>
    <col min="7426" max="7426" width="28.6666666666667" style="266" customWidth="1"/>
    <col min="7427" max="7676" width="12.1666666666667" style="266"/>
    <col min="7677" max="7677" width="39.5" style="266" customWidth="1"/>
    <col min="7678" max="7678" width="16.3333333333333" style="266" customWidth="1"/>
    <col min="7679" max="7679" width="16" style="266" customWidth="1"/>
    <col min="7680" max="7680" width="14.3333333333333" style="266" customWidth="1"/>
    <col min="7681" max="7681" width="25.5" style="266" customWidth="1"/>
    <col min="7682" max="7682" width="28.6666666666667" style="266" customWidth="1"/>
    <col min="7683" max="7932" width="12.1666666666667" style="266"/>
    <col min="7933" max="7933" width="39.5" style="266" customWidth="1"/>
    <col min="7934" max="7934" width="16.3333333333333" style="266" customWidth="1"/>
    <col min="7935" max="7935" width="16" style="266" customWidth="1"/>
    <col min="7936" max="7936" width="14.3333333333333" style="266" customWidth="1"/>
    <col min="7937" max="7937" width="25.5" style="266" customWidth="1"/>
    <col min="7938" max="7938" width="28.6666666666667" style="266" customWidth="1"/>
    <col min="7939" max="8188" width="12.1666666666667" style="266"/>
    <col min="8189" max="8189" width="39.5" style="266" customWidth="1"/>
    <col min="8190" max="8190" width="16.3333333333333" style="266" customWidth="1"/>
    <col min="8191" max="8191" width="16" style="266" customWidth="1"/>
    <col min="8192" max="8192" width="14.3333333333333" style="266" customWidth="1"/>
    <col min="8193" max="8193" width="25.5" style="266" customWidth="1"/>
    <col min="8194" max="8194" width="28.6666666666667" style="266" customWidth="1"/>
    <col min="8195" max="8444" width="12.1666666666667" style="266"/>
    <col min="8445" max="8445" width="39.5" style="266" customWidth="1"/>
    <col min="8446" max="8446" width="16.3333333333333" style="266" customWidth="1"/>
    <col min="8447" max="8447" width="16" style="266" customWidth="1"/>
    <col min="8448" max="8448" width="14.3333333333333" style="266" customWidth="1"/>
    <col min="8449" max="8449" width="25.5" style="266" customWidth="1"/>
    <col min="8450" max="8450" width="28.6666666666667" style="266" customWidth="1"/>
    <col min="8451" max="8700" width="12.1666666666667" style="266"/>
    <col min="8701" max="8701" width="39.5" style="266" customWidth="1"/>
    <col min="8702" max="8702" width="16.3333333333333" style="266" customWidth="1"/>
    <col min="8703" max="8703" width="16" style="266" customWidth="1"/>
    <col min="8704" max="8704" width="14.3333333333333" style="266" customWidth="1"/>
    <col min="8705" max="8705" width="25.5" style="266" customWidth="1"/>
    <col min="8706" max="8706" width="28.6666666666667" style="266" customWidth="1"/>
    <col min="8707" max="8956" width="12.1666666666667" style="266"/>
    <col min="8957" max="8957" width="39.5" style="266" customWidth="1"/>
    <col min="8958" max="8958" width="16.3333333333333" style="266" customWidth="1"/>
    <col min="8959" max="8959" width="16" style="266" customWidth="1"/>
    <col min="8960" max="8960" width="14.3333333333333" style="266" customWidth="1"/>
    <col min="8961" max="8961" width="25.5" style="266" customWidth="1"/>
    <col min="8962" max="8962" width="28.6666666666667" style="266" customWidth="1"/>
    <col min="8963" max="9212" width="12.1666666666667" style="266"/>
    <col min="9213" max="9213" width="39.5" style="266" customWidth="1"/>
    <col min="9214" max="9214" width="16.3333333333333" style="266" customWidth="1"/>
    <col min="9215" max="9215" width="16" style="266" customWidth="1"/>
    <col min="9216" max="9216" width="14.3333333333333" style="266" customWidth="1"/>
    <col min="9217" max="9217" width="25.5" style="266" customWidth="1"/>
    <col min="9218" max="9218" width="28.6666666666667" style="266" customWidth="1"/>
    <col min="9219" max="9468" width="12.1666666666667" style="266"/>
    <col min="9469" max="9469" width="39.5" style="266" customWidth="1"/>
    <col min="9470" max="9470" width="16.3333333333333" style="266" customWidth="1"/>
    <col min="9471" max="9471" width="16" style="266" customWidth="1"/>
    <col min="9472" max="9472" width="14.3333333333333" style="266" customWidth="1"/>
    <col min="9473" max="9473" width="25.5" style="266" customWidth="1"/>
    <col min="9474" max="9474" width="28.6666666666667" style="266" customWidth="1"/>
    <col min="9475" max="9724" width="12.1666666666667" style="266"/>
    <col min="9725" max="9725" width="39.5" style="266" customWidth="1"/>
    <col min="9726" max="9726" width="16.3333333333333" style="266" customWidth="1"/>
    <col min="9727" max="9727" width="16" style="266" customWidth="1"/>
    <col min="9728" max="9728" width="14.3333333333333" style="266" customWidth="1"/>
    <col min="9729" max="9729" width="25.5" style="266" customWidth="1"/>
    <col min="9730" max="9730" width="28.6666666666667" style="266" customWidth="1"/>
    <col min="9731" max="9980" width="12.1666666666667" style="266"/>
    <col min="9981" max="9981" width="39.5" style="266" customWidth="1"/>
    <col min="9982" max="9982" width="16.3333333333333" style="266" customWidth="1"/>
    <col min="9983" max="9983" width="16" style="266" customWidth="1"/>
    <col min="9984" max="9984" width="14.3333333333333" style="266" customWidth="1"/>
    <col min="9985" max="9985" width="25.5" style="266" customWidth="1"/>
    <col min="9986" max="9986" width="28.6666666666667" style="266" customWidth="1"/>
    <col min="9987" max="10236" width="12.1666666666667" style="266"/>
    <col min="10237" max="10237" width="39.5" style="266" customWidth="1"/>
    <col min="10238" max="10238" width="16.3333333333333" style="266" customWidth="1"/>
    <col min="10239" max="10239" width="16" style="266" customWidth="1"/>
    <col min="10240" max="10240" width="14.3333333333333" style="266" customWidth="1"/>
    <col min="10241" max="10241" width="25.5" style="266" customWidth="1"/>
    <col min="10242" max="10242" width="28.6666666666667" style="266" customWidth="1"/>
    <col min="10243" max="10492" width="12.1666666666667" style="266"/>
    <col min="10493" max="10493" width="39.5" style="266" customWidth="1"/>
    <col min="10494" max="10494" width="16.3333333333333" style="266" customWidth="1"/>
    <col min="10495" max="10495" width="16" style="266" customWidth="1"/>
    <col min="10496" max="10496" width="14.3333333333333" style="266" customWidth="1"/>
    <col min="10497" max="10497" width="25.5" style="266" customWidth="1"/>
    <col min="10498" max="10498" width="28.6666666666667" style="266" customWidth="1"/>
    <col min="10499" max="10748" width="12.1666666666667" style="266"/>
    <col min="10749" max="10749" width="39.5" style="266" customWidth="1"/>
    <col min="10750" max="10750" width="16.3333333333333" style="266" customWidth="1"/>
    <col min="10751" max="10751" width="16" style="266" customWidth="1"/>
    <col min="10752" max="10752" width="14.3333333333333" style="266" customWidth="1"/>
    <col min="10753" max="10753" width="25.5" style="266" customWidth="1"/>
    <col min="10754" max="10754" width="28.6666666666667" style="266" customWidth="1"/>
    <col min="10755" max="11004" width="12.1666666666667" style="266"/>
    <col min="11005" max="11005" width="39.5" style="266" customWidth="1"/>
    <col min="11006" max="11006" width="16.3333333333333" style="266" customWidth="1"/>
    <col min="11007" max="11007" width="16" style="266" customWidth="1"/>
    <col min="11008" max="11008" width="14.3333333333333" style="266" customWidth="1"/>
    <col min="11009" max="11009" width="25.5" style="266" customWidth="1"/>
    <col min="11010" max="11010" width="28.6666666666667" style="266" customWidth="1"/>
    <col min="11011" max="11260" width="12.1666666666667" style="266"/>
    <col min="11261" max="11261" width="39.5" style="266" customWidth="1"/>
    <col min="11262" max="11262" width="16.3333333333333" style="266" customWidth="1"/>
    <col min="11263" max="11263" width="16" style="266" customWidth="1"/>
    <col min="11264" max="11264" width="14.3333333333333" style="266" customWidth="1"/>
    <col min="11265" max="11265" width="25.5" style="266" customWidth="1"/>
    <col min="11266" max="11266" width="28.6666666666667" style="266" customWidth="1"/>
    <col min="11267" max="11516" width="12.1666666666667" style="266"/>
    <col min="11517" max="11517" width="39.5" style="266" customWidth="1"/>
    <col min="11518" max="11518" width="16.3333333333333" style="266" customWidth="1"/>
    <col min="11519" max="11519" width="16" style="266" customWidth="1"/>
    <col min="11520" max="11520" width="14.3333333333333" style="266" customWidth="1"/>
    <col min="11521" max="11521" width="25.5" style="266" customWidth="1"/>
    <col min="11522" max="11522" width="28.6666666666667" style="266" customWidth="1"/>
    <col min="11523" max="11772" width="12.1666666666667" style="266"/>
    <col min="11773" max="11773" width="39.5" style="266" customWidth="1"/>
    <col min="11774" max="11774" width="16.3333333333333" style="266" customWidth="1"/>
    <col min="11775" max="11775" width="16" style="266" customWidth="1"/>
    <col min="11776" max="11776" width="14.3333333333333" style="266" customWidth="1"/>
    <col min="11777" max="11777" width="25.5" style="266" customWidth="1"/>
    <col min="11778" max="11778" width="28.6666666666667" style="266" customWidth="1"/>
    <col min="11779" max="12028" width="12.1666666666667" style="266"/>
    <col min="12029" max="12029" width="39.5" style="266" customWidth="1"/>
    <col min="12030" max="12030" width="16.3333333333333" style="266" customWidth="1"/>
    <col min="12031" max="12031" width="16" style="266" customWidth="1"/>
    <col min="12032" max="12032" width="14.3333333333333" style="266" customWidth="1"/>
    <col min="12033" max="12033" width="25.5" style="266" customWidth="1"/>
    <col min="12034" max="12034" width="28.6666666666667" style="266" customWidth="1"/>
    <col min="12035" max="12284" width="12.1666666666667" style="266"/>
    <col min="12285" max="12285" width="39.5" style="266" customWidth="1"/>
    <col min="12286" max="12286" width="16.3333333333333" style="266" customWidth="1"/>
    <col min="12287" max="12287" width="16" style="266" customWidth="1"/>
    <col min="12288" max="12288" width="14.3333333333333" style="266" customWidth="1"/>
    <col min="12289" max="12289" width="25.5" style="266" customWidth="1"/>
    <col min="12290" max="12290" width="28.6666666666667" style="266" customWidth="1"/>
    <col min="12291" max="12540" width="12.1666666666667" style="266"/>
    <col min="12541" max="12541" width="39.5" style="266" customWidth="1"/>
    <col min="12542" max="12542" width="16.3333333333333" style="266" customWidth="1"/>
    <col min="12543" max="12543" width="16" style="266" customWidth="1"/>
    <col min="12544" max="12544" width="14.3333333333333" style="266" customWidth="1"/>
    <col min="12545" max="12545" width="25.5" style="266" customWidth="1"/>
    <col min="12546" max="12546" width="28.6666666666667" style="266" customWidth="1"/>
    <col min="12547" max="12796" width="12.1666666666667" style="266"/>
    <col min="12797" max="12797" width="39.5" style="266" customWidth="1"/>
    <col min="12798" max="12798" width="16.3333333333333" style="266" customWidth="1"/>
    <col min="12799" max="12799" width="16" style="266" customWidth="1"/>
    <col min="12800" max="12800" width="14.3333333333333" style="266" customWidth="1"/>
    <col min="12801" max="12801" width="25.5" style="266" customWidth="1"/>
    <col min="12802" max="12802" width="28.6666666666667" style="266" customWidth="1"/>
    <col min="12803" max="13052" width="12.1666666666667" style="266"/>
    <col min="13053" max="13053" width="39.5" style="266" customWidth="1"/>
    <col min="13054" max="13054" width="16.3333333333333" style="266" customWidth="1"/>
    <col min="13055" max="13055" width="16" style="266" customWidth="1"/>
    <col min="13056" max="13056" width="14.3333333333333" style="266" customWidth="1"/>
    <col min="13057" max="13057" width="25.5" style="266" customWidth="1"/>
    <col min="13058" max="13058" width="28.6666666666667" style="266" customWidth="1"/>
    <col min="13059" max="13308" width="12.1666666666667" style="266"/>
    <col min="13309" max="13309" width="39.5" style="266" customWidth="1"/>
    <col min="13310" max="13310" width="16.3333333333333" style="266" customWidth="1"/>
    <col min="13311" max="13311" width="16" style="266" customWidth="1"/>
    <col min="13312" max="13312" width="14.3333333333333" style="266" customWidth="1"/>
    <col min="13313" max="13313" width="25.5" style="266" customWidth="1"/>
    <col min="13314" max="13314" width="28.6666666666667" style="266" customWidth="1"/>
    <col min="13315" max="13564" width="12.1666666666667" style="266"/>
    <col min="13565" max="13565" width="39.5" style="266" customWidth="1"/>
    <col min="13566" max="13566" width="16.3333333333333" style="266" customWidth="1"/>
    <col min="13567" max="13567" width="16" style="266" customWidth="1"/>
    <col min="13568" max="13568" width="14.3333333333333" style="266" customWidth="1"/>
    <col min="13569" max="13569" width="25.5" style="266" customWidth="1"/>
    <col min="13570" max="13570" width="28.6666666666667" style="266" customWidth="1"/>
    <col min="13571" max="13820" width="12.1666666666667" style="266"/>
    <col min="13821" max="13821" width="39.5" style="266" customWidth="1"/>
    <col min="13822" max="13822" width="16.3333333333333" style="266" customWidth="1"/>
    <col min="13823" max="13823" width="16" style="266" customWidth="1"/>
    <col min="13824" max="13824" width="14.3333333333333" style="266" customWidth="1"/>
    <col min="13825" max="13825" width="25.5" style="266" customWidth="1"/>
    <col min="13826" max="13826" width="28.6666666666667" style="266" customWidth="1"/>
    <col min="13827" max="14076" width="12.1666666666667" style="266"/>
    <col min="14077" max="14077" width="39.5" style="266" customWidth="1"/>
    <col min="14078" max="14078" width="16.3333333333333" style="266" customWidth="1"/>
    <col min="14079" max="14079" width="16" style="266" customWidth="1"/>
    <col min="14080" max="14080" width="14.3333333333333" style="266" customWidth="1"/>
    <col min="14081" max="14081" width="25.5" style="266" customWidth="1"/>
    <col min="14082" max="14082" width="28.6666666666667" style="266" customWidth="1"/>
    <col min="14083" max="14332" width="12.1666666666667" style="266"/>
    <col min="14333" max="14333" width="39.5" style="266" customWidth="1"/>
    <col min="14334" max="14334" width="16.3333333333333" style="266" customWidth="1"/>
    <col min="14335" max="14335" width="16" style="266" customWidth="1"/>
    <col min="14336" max="14336" width="14.3333333333333" style="266" customWidth="1"/>
    <col min="14337" max="14337" width="25.5" style="266" customWidth="1"/>
    <col min="14338" max="14338" width="28.6666666666667" style="266" customWidth="1"/>
    <col min="14339" max="14588" width="12.1666666666667" style="266"/>
    <col min="14589" max="14589" width="39.5" style="266" customWidth="1"/>
    <col min="14590" max="14590" width="16.3333333333333" style="266" customWidth="1"/>
    <col min="14591" max="14591" width="16" style="266" customWidth="1"/>
    <col min="14592" max="14592" width="14.3333333333333" style="266" customWidth="1"/>
    <col min="14593" max="14593" width="25.5" style="266" customWidth="1"/>
    <col min="14594" max="14594" width="28.6666666666667" style="266" customWidth="1"/>
    <col min="14595" max="14844" width="12.1666666666667" style="266"/>
    <col min="14845" max="14845" width="39.5" style="266" customWidth="1"/>
    <col min="14846" max="14846" width="16.3333333333333" style="266" customWidth="1"/>
    <col min="14847" max="14847" width="16" style="266" customWidth="1"/>
    <col min="14848" max="14848" width="14.3333333333333" style="266" customWidth="1"/>
    <col min="14849" max="14849" width="25.5" style="266" customWidth="1"/>
    <col min="14850" max="14850" width="28.6666666666667" style="266" customWidth="1"/>
    <col min="14851" max="15100" width="12.1666666666667" style="266"/>
    <col min="15101" max="15101" width="39.5" style="266" customWidth="1"/>
    <col min="15102" max="15102" width="16.3333333333333" style="266" customWidth="1"/>
    <col min="15103" max="15103" width="16" style="266" customWidth="1"/>
    <col min="15104" max="15104" width="14.3333333333333" style="266" customWidth="1"/>
    <col min="15105" max="15105" width="25.5" style="266" customWidth="1"/>
    <col min="15106" max="15106" width="28.6666666666667" style="266" customWidth="1"/>
    <col min="15107" max="15356" width="12.1666666666667" style="266"/>
    <col min="15357" max="15357" width="39.5" style="266" customWidth="1"/>
    <col min="15358" max="15358" width="16.3333333333333" style="266" customWidth="1"/>
    <col min="15359" max="15359" width="16" style="266" customWidth="1"/>
    <col min="15360" max="15360" width="14.3333333333333" style="266" customWidth="1"/>
    <col min="15361" max="15361" width="25.5" style="266" customWidth="1"/>
    <col min="15362" max="15362" width="28.6666666666667" style="266" customWidth="1"/>
    <col min="15363" max="15612" width="12.1666666666667" style="266"/>
    <col min="15613" max="15613" width="39.5" style="266" customWidth="1"/>
    <col min="15614" max="15614" width="16.3333333333333" style="266" customWidth="1"/>
    <col min="15615" max="15615" width="16" style="266" customWidth="1"/>
    <col min="15616" max="15616" width="14.3333333333333" style="266" customWidth="1"/>
    <col min="15617" max="15617" width="25.5" style="266" customWidth="1"/>
    <col min="15618" max="15618" width="28.6666666666667" style="266" customWidth="1"/>
    <col min="15619" max="15868" width="12.1666666666667" style="266"/>
    <col min="15869" max="15869" width="39.5" style="266" customWidth="1"/>
    <col min="15870" max="15870" width="16.3333333333333" style="266" customWidth="1"/>
    <col min="15871" max="15871" width="16" style="266" customWidth="1"/>
    <col min="15872" max="15872" width="14.3333333333333" style="266" customWidth="1"/>
    <col min="15873" max="15873" width="25.5" style="266" customWidth="1"/>
    <col min="15874" max="15874" width="28.6666666666667" style="266" customWidth="1"/>
    <col min="15875" max="16124" width="12.1666666666667" style="266"/>
    <col min="16125" max="16125" width="39.5" style="266" customWidth="1"/>
    <col min="16126" max="16126" width="16.3333333333333" style="266" customWidth="1"/>
    <col min="16127" max="16127" width="16" style="266" customWidth="1"/>
    <col min="16128" max="16128" width="14.3333333333333" style="266" customWidth="1"/>
    <col min="16129" max="16129" width="25.5" style="266" customWidth="1"/>
    <col min="16130" max="16130" width="28.6666666666667" style="266" customWidth="1"/>
    <col min="16131" max="16384" width="12.1666666666667" style="266"/>
  </cols>
  <sheetData>
    <row r="1" ht="19.5" customHeight="1" spans="1:1">
      <c r="A1" s="265" t="s">
        <v>30</v>
      </c>
    </row>
    <row r="2" ht="33" customHeight="1" spans="1:4">
      <c r="A2" s="124" t="s">
        <v>31</v>
      </c>
      <c r="B2" s="124"/>
      <c r="C2" s="124"/>
      <c r="D2" s="124"/>
    </row>
    <row r="3" s="265" customFormat="1" ht="19.5" customHeight="1" spans="1:4">
      <c r="A3" s="267"/>
      <c r="C3" s="268"/>
      <c r="D3" s="269" t="s">
        <v>66</v>
      </c>
    </row>
    <row r="4" s="265" customFormat="1" ht="31" customHeight="1" spans="1:4">
      <c r="A4" s="270" t="s">
        <v>1330</v>
      </c>
      <c r="B4" s="271" t="s">
        <v>145</v>
      </c>
      <c r="C4" s="271" t="s">
        <v>146</v>
      </c>
      <c r="D4" s="272" t="s">
        <v>147</v>
      </c>
    </row>
    <row r="5" s="265" customFormat="1" ht="24" customHeight="1" spans="1:4">
      <c r="A5" s="8" t="s">
        <v>1331</v>
      </c>
      <c r="B5" s="273">
        <v>24</v>
      </c>
      <c r="C5" s="274">
        <v>0</v>
      </c>
      <c r="D5" s="275">
        <f t="shared" ref="D5:D10" si="0">(C5-B5)/B5</f>
        <v>-1</v>
      </c>
    </row>
    <row r="6" s="265" customFormat="1" ht="24" customHeight="1" spans="1:4">
      <c r="A6" s="8" t="s">
        <v>1332</v>
      </c>
      <c r="B6" s="273">
        <v>24</v>
      </c>
      <c r="C6" s="274">
        <v>0</v>
      </c>
      <c r="D6" s="275">
        <f t="shared" si="0"/>
        <v>-1</v>
      </c>
    </row>
    <row r="7" s="265" customFormat="1" ht="24" customHeight="1" spans="1:4">
      <c r="A7" s="8" t="s">
        <v>1333</v>
      </c>
      <c r="B7" s="273">
        <v>24</v>
      </c>
      <c r="C7" s="274">
        <v>0</v>
      </c>
      <c r="D7" s="275">
        <f t="shared" si="0"/>
        <v>-1</v>
      </c>
    </row>
    <row r="8" ht="24" customHeight="1" spans="1:4">
      <c r="A8" s="8" t="s">
        <v>1334</v>
      </c>
      <c r="B8" s="273">
        <v>2089</v>
      </c>
      <c r="C8" s="273">
        <v>944</v>
      </c>
      <c r="D8" s="275">
        <f t="shared" si="0"/>
        <v>-0.548109143130684</v>
      </c>
    </row>
    <row r="9" ht="24" customHeight="1" spans="1:4">
      <c r="A9" s="8" t="s">
        <v>1335</v>
      </c>
      <c r="B9" s="273">
        <f>SUM(B10:B11)</f>
        <v>2089</v>
      </c>
      <c r="C9" s="273">
        <v>944</v>
      </c>
      <c r="D9" s="275">
        <f t="shared" si="0"/>
        <v>-0.548109143130684</v>
      </c>
    </row>
    <row r="10" ht="24" customHeight="1" spans="1:4">
      <c r="A10" s="8" t="s">
        <v>1336</v>
      </c>
      <c r="B10" s="273">
        <v>944</v>
      </c>
      <c r="C10" s="273">
        <v>944</v>
      </c>
      <c r="D10" s="275">
        <f t="shared" si="0"/>
        <v>0</v>
      </c>
    </row>
    <row r="11" ht="24" customHeight="1" spans="1:4">
      <c r="A11" s="8" t="s">
        <v>1337</v>
      </c>
      <c r="B11" s="273">
        <v>1145</v>
      </c>
      <c r="C11" s="273"/>
      <c r="D11" s="275"/>
    </row>
    <row r="12" ht="24" customHeight="1" spans="1:4">
      <c r="A12" s="8" t="s">
        <v>1338</v>
      </c>
      <c r="B12" s="273">
        <f>B13+B15</f>
        <v>725</v>
      </c>
      <c r="C12" s="274">
        <v>0</v>
      </c>
      <c r="D12" s="275">
        <f t="shared" ref="D12:D19" si="1">(C12-B12)/B12</f>
        <v>-1</v>
      </c>
    </row>
    <row r="13" ht="24" customHeight="1" spans="1:4">
      <c r="A13" s="8" t="s">
        <v>1339</v>
      </c>
      <c r="B13" s="273">
        <v>25</v>
      </c>
      <c r="C13" s="274">
        <v>0</v>
      </c>
      <c r="D13" s="275">
        <f t="shared" si="1"/>
        <v>-1</v>
      </c>
    </row>
    <row r="14" ht="24" customHeight="1" spans="1:4">
      <c r="A14" s="8" t="s">
        <v>1340</v>
      </c>
      <c r="B14" s="273">
        <v>25</v>
      </c>
      <c r="C14" s="274">
        <v>0</v>
      </c>
      <c r="D14" s="275">
        <f t="shared" si="1"/>
        <v>-1</v>
      </c>
    </row>
    <row r="15" ht="24" customHeight="1" spans="1:4">
      <c r="A15" s="8" t="s">
        <v>1341</v>
      </c>
      <c r="B15" s="273">
        <v>700</v>
      </c>
      <c r="C15" s="274">
        <v>0</v>
      </c>
      <c r="D15" s="275">
        <f t="shared" si="1"/>
        <v>-1</v>
      </c>
    </row>
    <row r="16" ht="24" customHeight="1" spans="1:4">
      <c r="A16" s="8" t="s">
        <v>1342</v>
      </c>
      <c r="B16" s="273">
        <v>700</v>
      </c>
      <c r="C16" s="274">
        <v>0</v>
      </c>
      <c r="D16" s="275">
        <f t="shared" si="1"/>
        <v>-1</v>
      </c>
    </row>
    <row r="17" ht="24" customHeight="1" spans="1:4">
      <c r="A17" s="8" t="s">
        <v>1343</v>
      </c>
      <c r="B17" s="273">
        <v>30</v>
      </c>
      <c r="C17" s="274">
        <v>32</v>
      </c>
      <c r="D17" s="275">
        <f t="shared" si="1"/>
        <v>0.0666666666666667</v>
      </c>
    </row>
    <row r="18" ht="24" customHeight="1" spans="1:4">
      <c r="A18" s="8" t="s">
        <v>1344</v>
      </c>
      <c r="B18" s="273">
        <v>30</v>
      </c>
      <c r="C18" s="274">
        <v>32</v>
      </c>
      <c r="D18" s="275">
        <f t="shared" si="1"/>
        <v>0.0666666666666667</v>
      </c>
    </row>
    <row r="19" ht="24" customHeight="1" spans="1:4">
      <c r="A19" s="8" t="s">
        <v>1337</v>
      </c>
      <c r="B19" s="273">
        <v>30</v>
      </c>
      <c r="C19" s="274">
        <v>32</v>
      </c>
      <c r="D19" s="275">
        <f t="shared" si="1"/>
        <v>0.0666666666666667</v>
      </c>
    </row>
    <row r="20" ht="24" customHeight="1" spans="1:4">
      <c r="A20" s="8" t="s">
        <v>1345</v>
      </c>
      <c r="B20" s="273"/>
      <c r="D20" s="275"/>
    </row>
    <row r="21" ht="24" customHeight="1" spans="1:4">
      <c r="A21" s="8" t="s">
        <v>1074</v>
      </c>
      <c r="B21" s="273">
        <f>B22+B24</f>
        <v>481.224786</v>
      </c>
      <c r="C21" s="273">
        <f>C22+C24</f>
        <v>141</v>
      </c>
      <c r="D21" s="275">
        <f t="shared" ref="D21:D31" si="2">(C21-B21)/B21</f>
        <v>-0.70699763582003</v>
      </c>
    </row>
    <row r="22" ht="24" customHeight="1" spans="1:4">
      <c r="A22" s="8" t="s">
        <v>1346</v>
      </c>
      <c r="B22" s="273">
        <v>12.224786</v>
      </c>
      <c r="C22" s="273">
        <v>13</v>
      </c>
      <c r="D22" s="275">
        <f t="shared" si="2"/>
        <v>0.0634132981959766</v>
      </c>
    </row>
    <row r="23" ht="24" customHeight="1" spans="1:4">
      <c r="A23" s="8" t="s">
        <v>1347</v>
      </c>
      <c r="B23" s="273">
        <v>12.224786</v>
      </c>
      <c r="C23" s="273">
        <v>13</v>
      </c>
      <c r="D23" s="275">
        <f t="shared" si="2"/>
        <v>0.0634132981959766</v>
      </c>
    </row>
    <row r="24" ht="24" customHeight="1" spans="1:4">
      <c r="A24" s="8" t="s">
        <v>1348</v>
      </c>
      <c r="B24" s="273">
        <v>469</v>
      </c>
      <c r="C24" s="274">
        <f>SUM(C25:C30)</f>
        <v>128</v>
      </c>
      <c r="D24" s="275">
        <f t="shared" si="2"/>
        <v>-0.727078891257996</v>
      </c>
    </row>
    <row r="25" ht="24" customHeight="1" spans="1:4">
      <c r="A25" s="8" t="s">
        <v>1349</v>
      </c>
      <c r="B25" s="273">
        <v>295</v>
      </c>
      <c r="C25" s="273">
        <v>65</v>
      </c>
      <c r="D25" s="275">
        <f t="shared" si="2"/>
        <v>-0.779661016949153</v>
      </c>
    </row>
    <row r="26" ht="24" customHeight="1" spans="1:4">
      <c r="A26" s="8" t="s">
        <v>1350</v>
      </c>
      <c r="B26" s="273">
        <v>113</v>
      </c>
      <c r="C26" s="273">
        <v>30</v>
      </c>
      <c r="D26" s="275">
        <f t="shared" si="2"/>
        <v>-0.734513274336283</v>
      </c>
    </row>
    <row r="27" ht="24" customHeight="1" spans="1:4">
      <c r="A27" s="8" t="s">
        <v>1351</v>
      </c>
      <c r="B27" s="273">
        <v>11</v>
      </c>
      <c r="C27" s="273">
        <v>11</v>
      </c>
      <c r="D27" s="275">
        <f t="shared" si="2"/>
        <v>0</v>
      </c>
    </row>
    <row r="28" ht="24" customHeight="1" spans="1:4">
      <c r="A28" s="8" t="s">
        <v>1352</v>
      </c>
      <c r="B28" s="274">
        <v>5</v>
      </c>
      <c r="C28" s="273">
        <v>22</v>
      </c>
      <c r="D28" s="275">
        <f t="shared" si="2"/>
        <v>3.4</v>
      </c>
    </row>
    <row r="29" customFormat="1" ht="24" customHeight="1" spans="1:4">
      <c r="A29" s="8" t="s">
        <v>1353</v>
      </c>
      <c r="B29" s="274">
        <v>27</v>
      </c>
      <c r="C29" s="273"/>
      <c r="D29" s="275">
        <f t="shared" si="2"/>
        <v>-1</v>
      </c>
    </row>
    <row r="30" customFormat="1" ht="24" customHeight="1" spans="1:4">
      <c r="A30" s="8" t="s">
        <v>1354</v>
      </c>
      <c r="B30" s="274">
        <v>19</v>
      </c>
      <c r="C30" s="273"/>
      <c r="D30" s="275">
        <f t="shared" si="2"/>
        <v>-1</v>
      </c>
    </row>
    <row r="31" s="265" customFormat="1" ht="31" customHeight="1" spans="1:4">
      <c r="A31" s="276" t="s">
        <v>1355</v>
      </c>
      <c r="B31" s="277">
        <f>B5+B8+B12+B17+B21</f>
        <v>3349.224786</v>
      </c>
      <c r="C31" s="277">
        <f>C5+C8+C12+C17+C21</f>
        <v>1117</v>
      </c>
      <c r="D31" s="278">
        <f t="shared" si="2"/>
        <v>-0.666489987572903</v>
      </c>
    </row>
  </sheetData>
  <mergeCells count="1">
    <mergeCell ref="A2:D2"/>
  </mergeCells>
  <printOptions horizontalCentered="1"/>
  <pageMargins left="0.629861111111111" right="0.708333333333333" top="0.747916666666667" bottom="0.747916666666667" header="0.314583333333333" footer="0.314583333333333"/>
  <pageSetup paperSize="9" scale="90" firstPageNumber="23" orientation="portrait" useFirstPageNumber="1" horizontalDpi="600"/>
  <headerFooter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7" workbookViewId="0">
      <selection activeCell="B13" sqref="B13"/>
    </sheetView>
  </sheetViews>
  <sheetFormatPr defaultColWidth="9" defaultRowHeight="11.25" outlineLevelCol="4"/>
  <cols>
    <col min="1" max="1" width="66.8333333333333" customWidth="1"/>
    <col min="2" max="2" width="28" customWidth="1"/>
    <col min="3" max="3" width="12" customWidth="1"/>
  </cols>
  <sheetData>
    <row r="1" s="253" customFormat="1" ht="19.5" customHeight="1" spans="1:3">
      <c r="A1" s="198" t="s">
        <v>1356</v>
      </c>
      <c r="B1"/>
      <c r="C1"/>
    </row>
    <row r="2" s="253" customFormat="1" ht="38.25" customHeight="1" spans="1:3">
      <c r="A2" s="255" t="s">
        <v>33</v>
      </c>
      <c r="B2" s="255"/>
      <c r="C2" s="256"/>
    </row>
    <row r="3" s="253" customFormat="1" ht="19.5" customHeight="1" spans="1:3">
      <c r="A3" s="257"/>
      <c r="B3" s="258" t="s">
        <v>66</v>
      </c>
      <c r="C3" s="198"/>
    </row>
    <row r="4" s="253" customFormat="1" ht="26" customHeight="1" spans="1:3">
      <c r="A4" s="259" t="s">
        <v>1265</v>
      </c>
      <c r="B4" s="5" t="s">
        <v>1266</v>
      </c>
      <c r="C4" s="260"/>
    </row>
    <row r="5" s="254" customFormat="1" ht="26" customHeight="1" spans="1:5">
      <c r="A5" s="261" t="s">
        <v>1357</v>
      </c>
      <c r="B5" s="262">
        <v>27174</v>
      </c>
      <c r="C5" s="263"/>
      <c r="D5" s="264"/>
      <c r="E5" s="264"/>
    </row>
    <row r="6" s="254" customFormat="1" ht="26" customHeight="1" spans="1:5">
      <c r="A6" s="261" t="s">
        <v>1358</v>
      </c>
      <c r="B6" s="262">
        <v>61460</v>
      </c>
      <c r="C6" s="263"/>
      <c r="D6" s="264"/>
      <c r="E6" s="264"/>
    </row>
    <row r="7" s="254" customFormat="1" ht="26" customHeight="1" spans="1:5">
      <c r="A7" s="261" t="s">
        <v>1359</v>
      </c>
      <c r="B7" s="262">
        <v>32500</v>
      </c>
      <c r="C7" s="260"/>
      <c r="D7" s="264"/>
      <c r="E7" s="264"/>
    </row>
    <row r="8" s="254" customFormat="1" ht="26" customHeight="1" spans="1:5">
      <c r="A8" s="261" t="s">
        <v>1270</v>
      </c>
      <c r="B8" s="262">
        <v>32500</v>
      </c>
      <c r="C8" s="260"/>
      <c r="D8" s="264"/>
      <c r="E8" s="264"/>
    </row>
    <row r="9" s="254" customFormat="1" ht="26" customHeight="1" spans="1:5">
      <c r="A9" s="261" t="s">
        <v>1271</v>
      </c>
      <c r="B9" s="262"/>
      <c r="C9" s="260"/>
      <c r="D9" s="264"/>
      <c r="E9" s="264"/>
    </row>
    <row r="10" ht="26" customHeight="1" spans="1:3">
      <c r="A10" s="261" t="s">
        <v>1272</v>
      </c>
      <c r="B10" s="262"/>
      <c r="C10" s="260"/>
    </row>
    <row r="11" ht="26" customHeight="1" spans="1:3">
      <c r="A11" s="261" t="s">
        <v>1360</v>
      </c>
      <c r="B11" s="262">
        <f>SUM(B12:B13)</f>
        <v>1497</v>
      </c>
      <c r="C11" s="260"/>
    </row>
    <row r="12" ht="26" customHeight="1" spans="1:3">
      <c r="A12" s="261" t="s">
        <v>1361</v>
      </c>
      <c r="B12" s="262"/>
      <c r="C12" s="260"/>
    </row>
    <row r="13" ht="26" customHeight="1" spans="1:3">
      <c r="A13" s="261" t="s">
        <v>1362</v>
      </c>
      <c r="B13" s="262">
        <v>1497</v>
      </c>
      <c r="C13" s="260"/>
    </row>
    <row r="14" ht="26" customHeight="1" spans="1:3">
      <c r="A14" s="261" t="s">
        <v>1276</v>
      </c>
      <c r="B14" s="262">
        <f>B5+B7-B12</f>
        <v>59674</v>
      </c>
      <c r="C14" s="260"/>
    </row>
    <row r="15" ht="26" customHeight="1" spans="1:2">
      <c r="A15" s="261" t="s">
        <v>1363</v>
      </c>
      <c r="B15" s="262">
        <f>SUM(B16:B17)</f>
        <v>2278</v>
      </c>
    </row>
    <row r="16" ht="26" customHeight="1" spans="1:2">
      <c r="A16" s="261" t="s">
        <v>1364</v>
      </c>
      <c r="B16" s="262">
        <v>200</v>
      </c>
    </row>
    <row r="17" ht="26" customHeight="1" spans="1:2">
      <c r="A17" s="261" t="s">
        <v>1365</v>
      </c>
      <c r="B17" s="262">
        <v>2078</v>
      </c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8"/>
  <sheetViews>
    <sheetView workbookViewId="0">
      <selection activeCell="F14" sqref="F14"/>
    </sheetView>
  </sheetViews>
  <sheetFormatPr defaultColWidth="9" defaultRowHeight="11.25"/>
  <cols>
    <col min="1" max="1" width="53.8333333333333" style="220" customWidth="1"/>
    <col min="2" max="2" width="22.3333333333333" style="220" customWidth="1"/>
    <col min="3" max="3" width="22.5" style="220" customWidth="1"/>
    <col min="4" max="4" width="19.5" style="220" customWidth="1"/>
    <col min="5" max="199" width="9.33333333333333" style="220"/>
    <col min="200" max="200" width="49.5" style="220" customWidth="1"/>
    <col min="201" max="201" width="16.1666666666667" style="220" customWidth="1"/>
    <col min="202" max="202" width="15.1666666666667" style="220" customWidth="1"/>
    <col min="203" max="203" width="14.5" style="220" customWidth="1"/>
    <col min="204" max="259" width="9" style="220" hidden="1" customWidth="1"/>
    <col min="260" max="455" width="9.33333333333333" style="220"/>
    <col min="456" max="456" width="49.5" style="220" customWidth="1"/>
    <col min="457" max="457" width="16.1666666666667" style="220" customWidth="1"/>
    <col min="458" max="458" width="15.1666666666667" style="220" customWidth="1"/>
    <col min="459" max="459" width="14.5" style="220" customWidth="1"/>
    <col min="460" max="515" width="9" style="220" hidden="1" customWidth="1"/>
    <col min="516" max="711" width="9.33333333333333" style="220"/>
    <col min="712" max="712" width="49.5" style="220" customWidth="1"/>
    <col min="713" max="713" width="16.1666666666667" style="220" customWidth="1"/>
    <col min="714" max="714" width="15.1666666666667" style="220" customWidth="1"/>
    <col min="715" max="715" width="14.5" style="220" customWidth="1"/>
    <col min="716" max="771" width="9" style="220" hidden="1" customWidth="1"/>
    <col min="772" max="967" width="9.33333333333333" style="220"/>
    <col min="968" max="968" width="49.5" style="220" customWidth="1"/>
    <col min="969" max="969" width="16.1666666666667" style="220" customWidth="1"/>
    <col min="970" max="970" width="15.1666666666667" style="220" customWidth="1"/>
    <col min="971" max="971" width="14.5" style="220" customWidth="1"/>
    <col min="972" max="1027" width="9" style="220" hidden="1" customWidth="1"/>
    <col min="1028" max="1223" width="9.33333333333333" style="220"/>
    <col min="1224" max="1224" width="49.5" style="220" customWidth="1"/>
    <col min="1225" max="1225" width="16.1666666666667" style="220" customWidth="1"/>
    <col min="1226" max="1226" width="15.1666666666667" style="220" customWidth="1"/>
    <col min="1227" max="1227" width="14.5" style="220" customWidth="1"/>
    <col min="1228" max="1283" width="9" style="220" hidden="1" customWidth="1"/>
    <col min="1284" max="1479" width="9.33333333333333" style="220"/>
    <col min="1480" max="1480" width="49.5" style="220" customWidth="1"/>
    <col min="1481" max="1481" width="16.1666666666667" style="220" customWidth="1"/>
    <col min="1482" max="1482" width="15.1666666666667" style="220" customWidth="1"/>
    <col min="1483" max="1483" width="14.5" style="220" customWidth="1"/>
    <col min="1484" max="1539" width="9" style="220" hidden="1" customWidth="1"/>
    <col min="1540" max="1735" width="9.33333333333333" style="220"/>
    <col min="1736" max="1736" width="49.5" style="220" customWidth="1"/>
    <col min="1737" max="1737" width="16.1666666666667" style="220" customWidth="1"/>
    <col min="1738" max="1738" width="15.1666666666667" style="220" customWidth="1"/>
    <col min="1739" max="1739" width="14.5" style="220" customWidth="1"/>
    <col min="1740" max="1795" width="9" style="220" hidden="1" customWidth="1"/>
    <col min="1796" max="1991" width="9.33333333333333" style="220"/>
    <col min="1992" max="1992" width="49.5" style="220" customWidth="1"/>
    <col min="1993" max="1993" width="16.1666666666667" style="220" customWidth="1"/>
    <col min="1994" max="1994" width="15.1666666666667" style="220" customWidth="1"/>
    <col min="1995" max="1995" width="14.5" style="220" customWidth="1"/>
    <col min="1996" max="2051" width="9" style="220" hidden="1" customWidth="1"/>
    <col min="2052" max="2247" width="9.33333333333333" style="220"/>
    <col min="2248" max="2248" width="49.5" style="220" customWidth="1"/>
    <col min="2249" max="2249" width="16.1666666666667" style="220" customWidth="1"/>
    <col min="2250" max="2250" width="15.1666666666667" style="220" customWidth="1"/>
    <col min="2251" max="2251" width="14.5" style="220" customWidth="1"/>
    <col min="2252" max="2307" width="9" style="220" hidden="1" customWidth="1"/>
    <col min="2308" max="2503" width="9.33333333333333" style="220"/>
    <col min="2504" max="2504" width="49.5" style="220" customWidth="1"/>
    <col min="2505" max="2505" width="16.1666666666667" style="220" customWidth="1"/>
    <col min="2506" max="2506" width="15.1666666666667" style="220" customWidth="1"/>
    <col min="2507" max="2507" width="14.5" style="220" customWidth="1"/>
    <col min="2508" max="2563" width="9" style="220" hidden="1" customWidth="1"/>
    <col min="2564" max="2759" width="9.33333333333333" style="220"/>
    <col min="2760" max="2760" width="49.5" style="220" customWidth="1"/>
    <col min="2761" max="2761" width="16.1666666666667" style="220" customWidth="1"/>
    <col min="2762" max="2762" width="15.1666666666667" style="220" customWidth="1"/>
    <col min="2763" max="2763" width="14.5" style="220" customWidth="1"/>
    <col min="2764" max="2819" width="9" style="220" hidden="1" customWidth="1"/>
    <col min="2820" max="3015" width="9.33333333333333" style="220"/>
    <col min="3016" max="3016" width="49.5" style="220" customWidth="1"/>
    <col min="3017" max="3017" width="16.1666666666667" style="220" customWidth="1"/>
    <col min="3018" max="3018" width="15.1666666666667" style="220" customWidth="1"/>
    <col min="3019" max="3019" width="14.5" style="220" customWidth="1"/>
    <col min="3020" max="3075" width="9" style="220" hidden="1" customWidth="1"/>
    <col min="3076" max="3271" width="9.33333333333333" style="220"/>
    <col min="3272" max="3272" width="49.5" style="220" customWidth="1"/>
    <col min="3273" max="3273" width="16.1666666666667" style="220" customWidth="1"/>
    <col min="3274" max="3274" width="15.1666666666667" style="220" customWidth="1"/>
    <col min="3275" max="3275" width="14.5" style="220" customWidth="1"/>
    <col min="3276" max="3331" width="9" style="220" hidden="1" customWidth="1"/>
    <col min="3332" max="3527" width="9.33333333333333" style="220"/>
    <col min="3528" max="3528" width="49.5" style="220" customWidth="1"/>
    <col min="3529" max="3529" width="16.1666666666667" style="220" customWidth="1"/>
    <col min="3530" max="3530" width="15.1666666666667" style="220" customWidth="1"/>
    <col min="3531" max="3531" width="14.5" style="220" customWidth="1"/>
    <col min="3532" max="3587" width="9" style="220" hidden="1" customWidth="1"/>
    <col min="3588" max="3783" width="9.33333333333333" style="220"/>
    <col min="3784" max="3784" width="49.5" style="220" customWidth="1"/>
    <col min="3785" max="3785" width="16.1666666666667" style="220" customWidth="1"/>
    <col min="3786" max="3786" width="15.1666666666667" style="220" customWidth="1"/>
    <col min="3787" max="3787" width="14.5" style="220" customWidth="1"/>
    <col min="3788" max="3843" width="9" style="220" hidden="1" customWidth="1"/>
    <col min="3844" max="4039" width="9.33333333333333" style="220"/>
    <col min="4040" max="4040" width="49.5" style="220" customWidth="1"/>
    <col min="4041" max="4041" width="16.1666666666667" style="220" customWidth="1"/>
    <col min="4042" max="4042" width="15.1666666666667" style="220" customWidth="1"/>
    <col min="4043" max="4043" width="14.5" style="220" customWidth="1"/>
    <col min="4044" max="4099" width="9" style="220" hidden="1" customWidth="1"/>
    <col min="4100" max="4295" width="9.33333333333333" style="220"/>
    <col min="4296" max="4296" width="49.5" style="220" customWidth="1"/>
    <col min="4297" max="4297" width="16.1666666666667" style="220" customWidth="1"/>
    <col min="4298" max="4298" width="15.1666666666667" style="220" customWidth="1"/>
    <col min="4299" max="4299" width="14.5" style="220" customWidth="1"/>
    <col min="4300" max="4355" width="9" style="220" hidden="1" customWidth="1"/>
    <col min="4356" max="4551" width="9.33333333333333" style="220"/>
    <col min="4552" max="4552" width="49.5" style="220" customWidth="1"/>
    <col min="4553" max="4553" width="16.1666666666667" style="220" customWidth="1"/>
    <col min="4554" max="4554" width="15.1666666666667" style="220" customWidth="1"/>
    <col min="4555" max="4555" width="14.5" style="220" customWidth="1"/>
    <col min="4556" max="4611" width="9" style="220" hidden="1" customWidth="1"/>
    <col min="4612" max="4807" width="9.33333333333333" style="220"/>
    <col min="4808" max="4808" width="49.5" style="220" customWidth="1"/>
    <col min="4809" max="4809" width="16.1666666666667" style="220" customWidth="1"/>
    <col min="4810" max="4810" width="15.1666666666667" style="220" customWidth="1"/>
    <col min="4811" max="4811" width="14.5" style="220" customWidth="1"/>
    <col min="4812" max="4867" width="9" style="220" hidden="1" customWidth="1"/>
    <col min="4868" max="5063" width="9.33333333333333" style="220"/>
    <col min="5064" max="5064" width="49.5" style="220" customWidth="1"/>
    <col min="5065" max="5065" width="16.1666666666667" style="220" customWidth="1"/>
    <col min="5066" max="5066" width="15.1666666666667" style="220" customWidth="1"/>
    <col min="5067" max="5067" width="14.5" style="220" customWidth="1"/>
    <col min="5068" max="5123" width="9" style="220" hidden="1" customWidth="1"/>
    <col min="5124" max="5319" width="9.33333333333333" style="220"/>
    <col min="5320" max="5320" width="49.5" style="220" customWidth="1"/>
    <col min="5321" max="5321" width="16.1666666666667" style="220" customWidth="1"/>
    <col min="5322" max="5322" width="15.1666666666667" style="220" customWidth="1"/>
    <col min="5323" max="5323" width="14.5" style="220" customWidth="1"/>
    <col min="5324" max="5379" width="9" style="220" hidden="1" customWidth="1"/>
    <col min="5380" max="5575" width="9.33333333333333" style="220"/>
    <col min="5576" max="5576" width="49.5" style="220" customWidth="1"/>
    <col min="5577" max="5577" width="16.1666666666667" style="220" customWidth="1"/>
    <col min="5578" max="5578" width="15.1666666666667" style="220" customWidth="1"/>
    <col min="5579" max="5579" width="14.5" style="220" customWidth="1"/>
    <col min="5580" max="5635" width="9" style="220" hidden="1" customWidth="1"/>
    <col min="5636" max="5831" width="9.33333333333333" style="220"/>
    <col min="5832" max="5832" width="49.5" style="220" customWidth="1"/>
    <col min="5833" max="5833" width="16.1666666666667" style="220" customWidth="1"/>
    <col min="5834" max="5834" width="15.1666666666667" style="220" customWidth="1"/>
    <col min="5835" max="5835" width="14.5" style="220" customWidth="1"/>
    <col min="5836" max="5891" width="9" style="220" hidden="1" customWidth="1"/>
    <col min="5892" max="6087" width="9.33333333333333" style="220"/>
    <col min="6088" max="6088" width="49.5" style="220" customWidth="1"/>
    <col min="6089" max="6089" width="16.1666666666667" style="220" customWidth="1"/>
    <col min="6090" max="6090" width="15.1666666666667" style="220" customWidth="1"/>
    <col min="6091" max="6091" width="14.5" style="220" customWidth="1"/>
    <col min="6092" max="6147" width="9" style="220" hidden="1" customWidth="1"/>
    <col min="6148" max="6343" width="9.33333333333333" style="220"/>
    <col min="6344" max="6344" width="49.5" style="220" customWidth="1"/>
    <col min="6345" max="6345" width="16.1666666666667" style="220" customWidth="1"/>
    <col min="6346" max="6346" width="15.1666666666667" style="220" customWidth="1"/>
    <col min="6347" max="6347" width="14.5" style="220" customWidth="1"/>
    <col min="6348" max="6403" width="9" style="220" hidden="1" customWidth="1"/>
    <col min="6404" max="6599" width="9.33333333333333" style="220"/>
    <col min="6600" max="6600" width="49.5" style="220" customWidth="1"/>
    <col min="6601" max="6601" width="16.1666666666667" style="220" customWidth="1"/>
    <col min="6602" max="6602" width="15.1666666666667" style="220" customWidth="1"/>
    <col min="6603" max="6603" width="14.5" style="220" customWidth="1"/>
    <col min="6604" max="6659" width="9" style="220" hidden="1" customWidth="1"/>
    <col min="6660" max="6855" width="9.33333333333333" style="220"/>
    <col min="6856" max="6856" width="49.5" style="220" customWidth="1"/>
    <col min="6857" max="6857" width="16.1666666666667" style="220" customWidth="1"/>
    <col min="6858" max="6858" width="15.1666666666667" style="220" customWidth="1"/>
    <col min="6859" max="6859" width="14.5" style="220" customWidth="1"/>
    <col min="6860" max="6915" width="9" style="220" hidden="1" customWidth="1"/>
    <col min="6916" max="7111" width="9.33333333333333" style="220"/>
    <col min="7112" max="7112" width="49.5" style="220" customWidth="1"/>
    <col min="7113" max="7113" width="16.1666666666667" style="220" customWidth="1"/>
    <col min="7114" max="7114" width="15.1666666666667" style="220" customWidth="1"/>
    <col min="7115" max="7115" width="14.5" style="220" customWidth="1"/>
    <col min="7116" max="7171" width="9" style="220" hidden="1" customWidth="1"/>
    <col min="7172" max="7367" width="9.33333333333333" style="220"/>
    <col min="7368" max="7368" width="49.5" style="220" customWidth="1"/>
    <col min="7369" max="7369" width="16.1666666666667" style="220" customWidth="1"/>
    <col min="7370" max="7370" width="15.1666666666667" style="220" customWidth="1"/>
    <col min="7371" max="7371" width="14.5" style="220" customWidth="1"/>
    <col min="7372" max="7427" width="9" style="220" hidden="1" customWidth="1"/>
    <col min="7428" max="7623" width="9.33333333333333" style="220"/>
    <col min="7624" max="7624" width="49.5" style="220" customWidth="1"/>
    <col min="7625" max="7625" width="16.1666666666667" style="220" customWidth="1"/>
    <col min="7626" max="7626" width="15.1666666666667" style="220" customWidth="1"/>
    <col min="7627" max="7627" width="14.5" style="220" customWidth="1"/>
    <col min="7628" max="7683" width="9" style="220" hidden="1" customWidth="1"/>
    <col min="7684" max="7879" width="9.33333333333333" style="220"/>
    <col min="7880" max="7880" width="49.5" style="220" customWidth="1"/>
    <col min="7881" max="7881" width="16.1666666666667" style="220" customWidth="1"/>
    <col min="7882" max="7882" width="15.1666666666667" style="220" customWidth="1"/>
    <col min="7883" max="7883" width="14.5" style="220" customWidth="1"/>
    <col min="7884" max="7939" width="9" style="220" hidden="1" customWidth="1"/>
    <col min="7940" max="8135" width="9.33333333333333" style="220"/>
    <col min="8136" max="8136" width="49.5" style="220" customWidth="1"/>
    <col min="8137" max="8137" width="16.1666666666667" style="220" customWidth="1"/>
    <col min="8138" max="8138" width="15.1666666666667" style="220" customWidth="1"/>
    <col min="8139" max="8139" width="14.5" style="220" customWidth="1"/>
    <col min="8140" max="8195" width="9" style="220" hidden="1" customWidth="1"/>
    <col min="8196" max="8391" width="9.33333333333333" style="220"/>
    <col min="8392" max="8392" width="49.5" style="220" customWidth="1"/>
    <col min="8393" max="8393" width="16.1666666666667" style="220" customWidth="1"/>
    <col min="8394" max="8394" width="15.1666666666667" style="220" customWidth="1"/>
    <col min="8395" max="8395" width="14.5" style="220" customWidth="1"/>
    <col min="8396" max="8451" width="9" style="220" hidden="1" customWidth="1"/>
    <col min="8452" max="8647" width="9.33333333333333" style="220"/>
    <col min="8648" max="8648" width="49.5" style="220" customWidth="1"/>
    <col min="8649" max="8649" width="16.1666666666667" style="220" customWidth="1"/>
    <col min="8650" max="8650" width="15.1666666666667" style="220" customWidth="1"/>
    <col min="8651" max="8651" width="14.5" style="220" customWidth="1"/>
    <col min="8652" max="8707" width="9" style="220" hidden="1" customWidth="1"/>
    <col min="8708" max="8903" width="9.33333333333333" style="220"/>
    <col min="8904" max="8904" width="49.5" style="220" customWidth="1"/>
    <col min="8905" max="8905" width="16.1666666666667" style="220" customWidth="1"/>
    <col min="8906" max="8906" width="15.1666666666667" style="220" customWidth="1"/>
    <col min="8907" max="8907" width="14.5" style="220" customWidth="1"/>
    <col min="8908" max="8963" width="9" style="220" hidden="1" customWidth="1"/>
    <col min="8964" max="9159" width="9.33333333333333" style="220"/>
    <col min="9160" max="9160" width="49.5" style="220" customWidth="1"/>
    <col min="9161" max="9161" width="16.1666666666667" style="220" customWidth="1"/>
    <col min="9162" max="9162" width="15.1666666666667" style="220" customWidth="1"/>
    <col min="9163" max="9163" width="14.5" style="220" customWidth="1"/>
    <col min="9164" max="9219" width="9" style="220" hidden="1" customWidth="1"/>
    <col min="9220" max="9415" width="9.33333333333333" style="220"/>
    <col min="9416" max="9416" width="49.5" style="220" customWidth="1"/>
    <col min="9417" max="9417" width="16.1666666666667" style="220" customWidth="1"/>
    <col min="9418" max="9418" width="15.1666666666667" style="220" customWidth="1"/>
    <col min="9419" max="9419" width="14.5" style="220" customWidth="1"/>
    <col min="9420" max="9475" width="9" style="220" hidden="1" customWidth="1"/>
    <col min="9476" max="9671" width="9.33333333333333" style="220"/>
    <col min="9672" max="9672" width="49.5" style="220" customWidth="1"/>
    <col min="9673" max="9673" width="16.1666666666667" style="220" customWidth="1"/>
    <col min="9674" max="9674" width="15.1666666666667" style="220" customWidth="1"/>
    <col min="9675" max="9675" width="14.5" style="220" customWidth="1"/>
    <col min="9676" max="9731" width="9" style="220" hidden="1" customWidth="1"/>
    <col min="9732" max="9927" width="9.33333333333333" style="220"/>
    <col min="9928" max="9928" width="49.5" style="220" customWidth="1"/>
    <col min="9929" max="9929" width="16.1666666666667" style="220" customWidth="1"/>
    <col min="9930" max="9930" width="15.1666666666667" style="220" customWidth="1"/>
    <col min="9931" max="9931" width="14.5" style="220" customWidth="1"/>
    <col min="9932" max="9987" width="9" style="220" hidden="1" customWidth="1"/>
    <col min="9988" max="10183" width="9.33333333333333" style="220"/>
    <col min="10184" max="10184" width="49.5" style="220" customWidth="1"/>
    <col min="10185" max="10185" width="16.1666666666667" style="220" customWidth="1"/>
    <col min="10186" max="10186" width="15.1666666666667" style="220" customWidth="1"/>
    <col min="10187" max="10187" width="14.5" style="220" customWidth="1"/>
    <col min="10188" max="10243" width="9" style="220" hidden="1" customWidth="1"/>
    <col min="10244" max="10439" width="9.33333333333333" style="220"/>
    <col min="10440" max="10440" width="49.5" style="220" customWidth="1"/>
    <col min="10441" max="10441" width="16.1666666666667" style="220" customWidth="1"/>
    <col min="10442" max="10442" width="15.1666666666667" style="220" customWidth="1"/>
    <col min="10443" max="10443" width="14.5" style="220" customWidth="1"/>
    <col min="10444" max="10499" width="9" style="220" hidden="1" customWidth="1"/>
    <col min="10500" max="10695" width="9.33333333333333" style="220"/>
    <col min="10696" max="10696" width="49.5" style="220" customWidth="1"/>
    <col min="10697" max="10697" width="16.1666666666667" style="220" customWidth="1"/>
    <col min="10698" max="10698" width="15.1666666666667" style="220" customWidth="1"/>
    <col min="10699" max="10699" width="14.5" style="220" customWidth="1"/>
    <col min="10700" max="10755" width="9" style="220" hidden="1" customWidth="1"/>
    <col min="10756" max="10951" width="9.33333333333333" style="220"/>
    <col min="10952" max="10952" width="49.5" style="220" customWidth="1"/>
    <col min="10953" max="10953" width="16.1666666666667" style="220" customWidth="1"/>
    <col min="10954" max="10954" width="15.1666666666667" style="220" customWidth="1"/>
    <col min="10955" max="10955" width="14.5" style="220" customWidth="1"/>
    <col min="10956" max="11011" width="9" style="220" hidden="1" customWidth="1"/>
    <col min="11012" max="11207" width="9.33333333333333" style="220"/>
    <col min="11208" max="11208" width="49.5" style="220" customWidth="1"/>
    <col min="11209" max="11209" width="16.1666666666667" style="220" customWidth="1"/>
    <col min="11210" max="11210" width="15.1666666666667" style="220" customWidth="1"/>
    <col min="11211" max="11211" width="14.5" style="220" customWidth="1"/>
    <col min="11212" max="11267" width="9" style="220" hidden="1" customWidth="1"/>
    <col min="11268" max="11463" width="9.33333333333333" style="220"/>
    <col min="11464" max="11464" width="49.5" style="220" customWidth="1"/>
    <col min="11465" max="11465" width="16.1666666666667" style="220" customWidth="1"/>
    <col min="11466" max="11466" width="15.1666666666667" style="220" customWidth="1"/>
    <col min="11467" max="11467" width="14.5" style="220" customWidth="1"/>
    <col min="11468" max="11523" width="9" style="220" hidden="1" customWidth="1"/>
    <col min="11524" max="11719" width="9.33333333333333" style="220"/>
    <col min="11720" max="11720" width="49.5" style="220" customWidth="1"/>
    <col min="11721" max="11721" width="16.1666666666667" style="220" customWidth="1"/>
    <col min="11722" max="11722" width="15.1666666666667" style="220" customWidth="1"/>
    <col min="11723" max="11723" width="14.5" style="220" customWidth="1"/>
    <col min="11724" max="11779" width="9" style="220" hidden="1" customWidth="1"/>
    <col min="11780" max="11975" width="9.33333333333333" style="220"/>
    <col min="11976" max="11976" width="49.5" style="220" customWidth="1"/>
    <col min="11977" max="11977" width="16.1666666666667" style="220" customWidth="1"/>
    <col min="11978" max="11978" width="15.1666666666667" style="220" customWidth="1"/>
    <col min="11979" max="11979" width="14.5" style="220" customWidth="1"/>
    <col min="11980" max="12035" width="9" style="220" hidden="1" customWidth="1"/>
    <col min="12036" max="12231" width="9.33333333333333" style="220"/>
    <col min="12232" max="12232" width="49.5" style="220" customWidth="1"/>
    <col min="12233" max="12233" width="16.1666666666667" style="220" customWidth="1"/>
    <col min="12234" max="12234" width="15.1666666666667" style="220" customWidth="1"/>
    <col min="12235" max="12235" width="14.5" style="220" customWidth="1"/>
    <col min="12236" max="12291" width="9" style="220" hidden="1" customWidth="1"/>
    <col min="12292" max="12487" width="9.33333333333333" style="220"/>
    <col min="12488" max="12488" width="49.5" style="220" customWidth="1"/>
    <col min="12489" max="12489" width="16.1666666666667" style="220" customWidth="1"/>
    <col min="12490" max="12490" width="15.1666666666667" style="220" customWidth="1"/>
    <col min="12491" max="12491" width="14.5" style="220" customWidth="1"/>
    <col min="12492" max="12547" width="9" style="220" hidden="1" customWidth="1"/>
    <col min="12548" max="12743" width="9.33333333333333" style="220"/>
    <col min="12744" max="12744" width="49.5" style="220" customWidth="1"/>
    <col min="12745" max="12745" width="16.1666666666667" style="220" customWidth="1"/>
    <col min="12746" max="12746" width="15.1666666666667" style="220" customWidth="1"/>
    <col min="12747" max="12747" width="14.5" style="220" customWidth="1"/>
    <col min="12748" max="12803" width="9" style="220" hidden="1" customWidth="1"/>
    <col min="12804" max="12999" width="9.33333333333333" style="220"/>
    <col min="13000" max="13000" width="49.5" style="220" customWidth="1"/>
    <col min="13001" max="13001" width="16.1666666666667" style="220" customWidth="1"/>
    <col min="13002" max="13002" width="15.1666666666667" style="220" customWidth="1"/>
    <col min="13003" max="13003" width="14.5" style="220" customWidth="1"/>
    <col min="13004" max="13059" width="9" style="220" hidden="1" customWidth="1"/>
    <col min="13060" max="13255" width="9.33333333333333" style="220"/>
    <col min="13256" max="13256" width="49.5" style="220" customWidth="1"/>
    <col min="13257" max="13257" width="16.1666666666667" style="220" customWidth="1"/>
    <col min="13258" max="13258" width="15.1666666666667" style="220" customWidth="1"/>
    <col min="13259" max="13259" width="14.5" style="220" customWidth="1"/>
    <col min="13260" max="13315" width="9" style="220" hidden="1" customWidth="1"/>
    <col min="13316" max="13511" width="9.33333333333333" style="220"/>
    <col min="13512" max="13512" width="49.5" style="220" customWidth="1"/>
    <col min="13513" max="13513" width="16.1666666666667" style="220" customWidth="1"/>
    <col min="13514" max="13514" width="15.1666666666667" style="220" customWidth="1"/>
    <col min="13515" max="13515" width="14.5" style="220" customWidth="1"/>
    <col min="13516" max="13571" width="9" style="220" hidden="1" customWidth="1"/>
    <col min="13572" max="13767" width="9.33333333333333" style="220"/>
    <col min="13768" max="13768" width="49.5" style="220" customWidth="1"/>
    <col min="13769" max="13769" width="16.1666666666667" style="220" customWidth="1"/>
    <col min="13770" max="13770" width="15.1666666666667" style="220" customWidth="1"/>
    <col min="13771" max="13771" width="14.5" style="220" customWidth="1"/>
    <col min="13772" max="13827" width="9" style="220" hidden="1" customWidth="1"/>
    <col min="13828" max="14023" width="9.33333333333333" style="220"/>
    <col min="14024" max="14024" width="49.5" style="220" customWidth="1"/>
    <col min="14025" max="14025" width="16.1666666666667" style="220" customWidth="1"/>
    <col min="14026" max="14026" width="15.1666666666667" style="220" customWidth="1"/>
    <col min="14027" max="14027" width="14.5" style="220" customWidth="1"/>
    <col min="14028" max="14083" width="9" style="220" hidden="1" customWidth="1"/>
    <col min="14084" max="14279" width="9.33333333333333" style="220"/>
    <col min="14280" max="14280" width="49.5" style="220" customWidth="1"/>
    <col min="14281" max="14281" width="16.1666666666667" style="220" customWidth="1"/>
    <col min="14282" max="14282" width="15.1666666666667" style="220" customWidth="1"/>
    <col min="14283" max="14283" width="14.5" style="220" customWidth="1"/>
    <col min="14284" max="14339" width="9" style="220" hidden="1" customWidth="1"/>
    <col min="14340" max="14535" width="9.33333333333333" style="220"/>
    <col min="14536" max="14536" width="49.5" style="220" customWidth="1"/>
    <col min="14537" max="14537" width="16.1666666666667" style="220" customWidth="1"/>
    <col min="14538" max="14538" width="15.1666666666667" style="220" customWidth="1"/>
    <col min="14539" max="14539" width="14.5" style="220" customWidth="1"/>
    <col min="14540" max="14595" width="9" style="220" hidden="1" customWidth="1"/>
    <col min="14596" max="14791" width="9.33333333333333" style="220"/>
    <col min="14792" max="14792" width="49.5" style="220" customWidth="1"/>
    <col min="14793" max="14793" width="16.1666666666667" style="220" customWidth="1"/>
    <col min="14794" max="14794" width="15.1666666666667" style="220" customWidth="1"/>
    <col min="14795" max="14795" width="14.5" style="220" customWidth="1"/>
    <col min="14796" max="14851" width="9" style="220" hidden="1" customWidth="1"/>
    <col min="14852" max="15047" width="9.33333333333333" style="220"/>
    <col min="15048" max="15048" width="49.5" style="220" customWidth="1"/>
    <col min="15049" max="15049" width="16.1666666666667" style="220" customWidth="1"/>
    <col min="15050" max="15050" width="15.1666666666667" style="220" customWidth="1"/>
    <col min="15051" max="15051" width="14.5" style="220" customWidth="1"/>
    <col min="15052" max="15107" width="9" style="220" hidden="1" customWidth="1"/>
    <col min="15108" max="15303" width="9.33333333333333" style="220"/>
    <col min="15304" max="15304" width="49.5" style="220" customWidth="1"/>
    <col min="15305" max="15305" width="16.1666666666667" style="220" customWidth="1"/>
    <col min="15306" max="15306" width="15.1666666666667" style="220" customWidth="1"/>
    <col min="15307" max="15307" width="14.5" style="220" customWidth="1"/>
    <col min="15308" max="15363" width="9" style="220" hidden="1" customWidth="1"/>
    <col min="15364" max="15559" width="9.33333333333333" style="220"/>
    <col min="15560" max="15560" width="49.5" style="220" customWidth="1"/>
    <col min="15561" max="15561" width="16.1666666666667" style="220" customWidth="1"/>
    <col min="15562" max="15562" width="15.1666666666667" style="220" customWidth="1"/>
    <col min="15563" max="15563" width="14.5" style="220" customWidth="1"/>
    <col min="15564" max="15619" width="9" style="220" hidden="1" customWidth="1"/>
    <col min="15620" max="15815" width="9.33333333333333" style="220"/>
    <col min="15816" max="15816" width="49.5" style="220" customWidth="1"/>
    <col min="15817" max="15817" width="16.1666666666667" style="220" customWidth="1"/>
    <col min="15818" max="15818" width="15.1666666666667" style="220" customWidth="1"/>
    <col min="15819" max="15819" width="14.5" style="220" customWidth="1"/>
    <col min="15820" max="15875" width="9" style="220" hidden="1" customWidth="1"/>
    <col min="15876" max="16071" width="9.33333333333333" style="220"/>
    <col min="16072" max="16072" width="49.5" style="220" customWidth="1"/>
    <col min="16073" max="16073" width="16.1666666666667" style="220" customWidth="1"/>
    <col min="16074" max="16074" width="15.1666666666667" style="220" customWidth="1"/>
    <col min="16075" max="16075" width="14.5" style="220" customWidth="1"/>
    <col min="16076" max="16131" width="9" style="220" hidden="1" customWidth="1"/>
    <col min="16132" max="16384" width="9.33333333333333" style="220"/>
  </cols>
  <sheetData>
    <row r="1" s="218" customFormat="1" ht="19.5" customHeight="1" spans="1:1">
      <c r="A1" s="218" t="s">
        <v>34</v>
      </c>
    </row>
    <row r="2" s="218" customFormat="1" ht="30.75" customHeight="1" spans="1:4">
      <c r="A2" s="199" t="s">
        <v>35</v>
      </c>
      <c r="B2" s="199"/>
      <c r="C2" s="199"/>
      <c r="D2" s="199"/>
    </row>
    <row r="3" s="218" customFormat="1" ht="19.5" customHeight="1" spans="4:4">
      <c r="D3" s="201" t="s">
        <v>1366</v>
      </c>
    </row>
    <row r="4" s="240" customFormat="1" ht="19.5" customHeight="1" spans="1:49">
      <c r="A4" s="241" t="s">
        <v>67</v>
      </c>
      <c r="B4" s="241" t="s">
        <v>68</v>
      </c>
      <c r="C4" s="242" t="s">
        <v>69</v>
      </c>
      <c r="D4" s="243" t="s">
        <v>70</v>
      </c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52"/>
    </row>
    <row r="5" s="240" customFormat="1" ht="19.5" customHeight="1" spans="1:49">
      <c r="A5" s="245"/>
      <c r="B5" s="245"/>
      <c r="C5" s="246"/>
      <c r="D5" s="247"/>
      <c r="E5" s="244"/>
      <c r="F5" s="244"/>
      <c r="G5" s="244"/>
      <c r="H5" s="244"/>
      <c r="I5" s="244"/>
      <c r="J5" s="244"/>
      <c r="K5" s="244"/>
      <c r="L5" s="251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52"/>
    </row>
    <row r="6" s="219" customFormat="1" ht="24" customHeight="1" spans="1:4">
      <c r="A6" s="221" t="s">
        <v>1367</v>
      </c>
      <c r="B6" s="248">
        <f>B7+B9+B13+B20</f>
        <v>1652</v>
      </c>
      <c r="C6" s="248">
        <f>C7+C9+C13+C20</f>
        <v>1652</v>
      </c>
      <c r="D6" s="223">
        <f>C6/B6</f>
        <v>1</v>
      </c>
    </row>
    <row r="7" s="218" customFormat="1" ht="24" customHeight="1" spans="1:4">
      <c r="A7" s="224" t="s">
        <v>1368</v>
      </c>
      <c r="B7" s="249">
        <f>B8</f>
        <v>1200</v>
      </c>
      <c r="C7" s="249">
        <f>C8</f>
        <v>1200</v>
      </c>
      <c r="D7" s="226">
        <f>C7/B7</f>
        <v>1</v>
      </c>
    </row>
    <row r="8" s="218" customFormat="1" ht="24" customHeight="1" spans="1:4">
      <c r="A8" s="224" t="s">
        <v>1369</v>
      </c>
      <c r="B8" s="227">
        <v>1200</v>
      </c>
      <c r="C8" s="227">
        <v>1200</v>
      </c>
      <c r="D8" s="226">
        <f>C8/B8</f>
        <v>1</v>
      </c>
    </row>
    <row r="9" s="218" customFormat="1" ht="24" customHeight="1" spans="1:4">
      <c r="A9" s="224" t="s">
        <v>1370</v>
      </c>
      <c r="B9" s="227">
        <f>SUM(B10:B12)</f>
        <v>452</v>
      </c>
      <c r="C9" s="227">
        <f>SUM(C10:C12)</f>
        <v>452</v>
      </c>
      <c r="D9" s="226">
        <f>C9/B9</f>
        <v>1</v>
      </c>
    </row>
    <row r="10" s="218" customFormat="1" ht="24" customHeight="1" spans="1:4">
      <c r="A10" s="224" t="s">
        <v>1371</v>
      </c>
      <c r="B10" s="227">
        <v>300</v>
      </c>
      <c r="C10" s="227">
        <v>300</v>
      </c>
      <c r="D10" s="226">
        <f>C10/B10</f>
        <v>1</v>
      </c>
    </row>
    <row r="11" s="218" customFormat="1" ht="24" customHeight="1" spans="1:4">
      <c r="A11" s="224" t="s">
        <v>1372</v>
      </c>
      <c r="B11" s="227"/>
      <c r="C11" s="227"/>
      <c r="D11" s="226"/>
    </row>
    <row r="12" s="219" customFormat="1" ht="27" customHeight="1" spans="1:4">
      <c r="A12" s="224" t="s">
        <v>1373</v>
      </c>
      <c r="B12" s="250">
        <v>152</v>
      </c>
      <c r="C12" s="250">
        <v>152</v>
      </c>
      <c r="D12" s="226">
        <f>C12/B12</f>
        <v>1</v>
      </c>
    </row>
    <row r="13" ht="24" customHeight="1" spans="1:4">
      <c r="A13" s="224" t="s">
        <v>1374</v>
      </c>
      <c r="B13" s="227"/>
      <c r="C13" s="227"/>
      <c r="D13" s="226"/>
    </row>
    <row r="14" ht="24" customHeight="1" spans="1:4">
      <c r="A14" s="224" t="s">
        <v>1375</v>
      </c>
      <c r="B14" s="227"/>
      <c r="C14" s="227"/>
      <c r="D14" s="226"/>
    </row>
    <row r="15" ht="24" customHeight="1" spans="1:4">
      <c r="A15" s="224" t="s">
        <v>1376</v>
      </c>
      <c r="B15" s="227"/>
      <c r="C15" s="227"/>
      <c r="D15" s="226"/>
    </row>
    <row r="16" ht="24" customHeight="1" spans="1:4">
      <c r="A16" s="224" t="s">
        <v>1377</v>
      </c>
      <c r="B16" s="227"/>
      <c r="C16" s="227"/>
      <c r="D16" s="226"/>
    </row>
    <row r="17" ht="24" customHeight="1" spans="1:4">
      <c r="A17" s="224" t="s">
        <v>1378</v>
      </c>
      <c r="B17" s="227"/>
      <c r="C17" s="227"/>
      <c r="D17" s="226"/>
    </row>
    <row r="18" ht="24" customHeight="1" spans="1:4">
      <c r="A18" s="224" t="s">
        <v>1379</v>
      </c>
      <c r="B18" s="227"/>
      <c r="C18" s="227"/>
      <c r="D18" s="226"/>
    </row>
    <row r="19" ht="24" customHeight="1" spans="1:4">
      <c r="A19" s="224" t="s">
        <v>1380</v>
      </c>
      <c r="B19" s="227"/>
      <c r="C19" s="227"/>
      <c r="D19" s="226"/>
    </row>
    <row r="20" ht="24" customHeight="1" spans="1:4">
      <c r="A20" s="224" t="s">
        <v>1381</v>
      </c>
      <c r="B20" s="227"/>
      <c r="C20" s="227"/>
      <c r="D20" s="226"/>
    </row>
    <row r="21" ht="24" customHeight="1" spans="1:4">
      <c r="A21" s="224" t="s">
        <v>1382</v>
      </c>
      <c r="B21" s="227"/>
      <c r="C21" s="227"/>
      <c r="D21" s="226"/>
    </row>
    <row r="22" ht="24" customHeight="1" spans="1:4">
      <c r="A22" s="224" t="s">
        <v>1383</v>
      </c>
      <c r="B22" s="227"/>
      <c r="C22" s="227"/>
      <c r="D22" s="226"/>
    </row>
    <row r="23" ht="24" customHeight="1" spans="1:4">
      <c r="A23" s="224" t="s">
        <v>1384</v>
      </c>
      <c r="B23" s="227"/>
      <c r="C23" s="227"/>
      <c r="D23" s="226"/>
    </row>
    <row r="24" ht="24" customHeight="1" spans="1:4">
      <c r="A24" s="230" t="s">
        <v>97</v>
      </c>
      <c r="B24" s="227"/>
      <c r="C24" s="227"/>
      <c r="D24" s="226"/>
    </row>
    <row r="25" ht="24" customHeight="1" spans="1:4">
      <c r="A25" s="224" t="s">
        <v>1385</v>
      </c>
      <c r="B25" s="227"/>
      <c r="C25" s="227"/>
      <c r="D25" s="226"/>
    </row>
    <row r="26" ht="24" customHeight="1" spans="1:4">
      <c r="A26" s="224" t="s">
        <v>1386</v>
      </c>
      <c r="B26" s="227"/>
      <c r="C26" s="227"/>
      <c r="D26" s="226"/>
    </row>
    <row r="27" ht="24" customHeight="1" spans="1:4">
      <c r="A27" s="230" t="s">
        <v>1387</v>
      </c>
      <c r="B27" s="231"/>
      <c r="C27" s="231"/>
      <c r="D27" s="226"/>
    </row>
    <row r="28" ht="24" customHeight="1" spans="1:4">
      <c r="A28" s="232" t="s">
        <v>1388</v>
      </c>
      <c r="B28" s="233">
        <f>B6+B25+B27</f>
        <v>1652</v>
      </c>
      <c r="C28" s="233">
        <f>C6+C25+C27</f>
        <v>1652</v>
      </c>
      <c r="D28" s="223">
        <f>C28/B28</f>
        <v>1</v>
      </c>
    </row>
  </sheetData>
  <mergeCells count="5">
    <mergeCell ref="A2:D2"/>
    <mergeCell ref="A4:A5"/>
    <mergeCell ref="B4:B5"/>
    <mergeCell ref="C4:C5"/>
    <mergeCell ref="D4:D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opLeftCell="A7" workbookViewId="0">
      <selection activeCell="A20" sqref="$A5:$XFD20"/>
    </sheetView>
  </sheetViews>
  <sheetFormatPr defaultColWidth="9" defaultRowHeight="12.75" outlineLevelCol="3"/>
  <cols>
    <col min="1" max="1" width="44.3333333333333" style="197" customWidth="1"/>
    <col min="2" max="2" width="21.5" style="197" customWidth="1"/>
    <col min="3" max="3" width="23.1666666666667" style="197" customWidth="1"/>
    <col min="4" max="4" width="18.6666666666667" style="197" customWidth="1"/>
    <col min="5" max="143" width="9.33333333333333" style="197"/>
    <col min="144" max="144" width="47.8333333333333" style="197" customWidth="1"/>
    <col min="145" max="145" width="16" style="197" customWidth="1"/>
    <col min="146" max="146" width="16.3333333333333" style="197" customWidth="1"/>
    <col min="147" max="147" width="12.8333333333333" style="197" customWidth="1"/>
    <col min="148" max="253" width="9" style="197" hidden="1" customWidth="1"/>
    <col min="254" max="399" width="9.33333333333333" style="197"/>
    <col min="400" max="400" width="47.8333333333333" style="197" customWidth="1"/>
    <col min="401" max="401" width="16" style="197" customWidth="1"/>
    <col min="402" max="402" width="16.3333333333333" style="197" customWidth="1"/>
    <col min="403" max="403" width="12.8333333333333" style="197" customWidth="1"/>
    <col min="404" max="509" width="9" style="197" hidden="1" customWidth="1"/>
    <col min="510" max="655" width="9.33333333333333" style="197"/>
    <col min="656" max="656" width="47.8333333333333" style="197" customWidth="1"/>
    <col min="657" max="657" width="16" style="197" customWidth="1"/>
    <col min="658" max="658" width="16.3333333333333" style="197" customWidth="1"/>
    <col min="659" max="659" width="12.8333333333333" style="197" customWidth="1"/>
    <col min="660" max="765" width="9" style="197" hidden="1" customWidth="1"/>
    <col min="766" max="911" width="9.33333333333333" style="197"/>
    <col min="912" max="912" width="47.8333333333333" style="197" customWidth="1"/>
    <col min="913" max="913" width="16" style="197" customWidth="1"/>
    <col min="914" max="914" width="16.3333333333333" style="197" customWidth="1"/>
    <col min="915" max="915" width="12.8333333333333" style="197" customWidth="1"/>
    <col min="916" max="1021" width="9" style="197" hidden="1" customWidth="1"/>
    <col min="1022" max="1167" width="9.33333333333333" style="197"/>
    <col min="1168" max="1168" width="47.8333333333333" style="197" customWidth="1"/>
    <col min="1169" max="1169" width="16" style="197" customWidth="1"/>
    <col min="1170" max="1170" width="16.3333333333333" style="197" customWidth="1"/>
    <col min="1171" max="1171" width="12.8333333333333" style="197" customWidth="1"/>
    <col min="1172" max="1277" width="9" style="197" hidden="1" customWidth="1"/>
    <col min="1278" max="1423" width="9.33333333333333" style="197"/>
    <col min="1424" max="1424" width="47.8333333333333" style="197" customWidth="1"/>
    <col min="1425" max="1425" width="16" style="197" customWidth="1"/>
    <col min="1426" max="1426" width="16.3333333333333" style="197" customWidth="1"/>
    <col min="1427" max="1427" width="12.8333333333333" style="197" customWidth="1"/>
    <col min="1428" max="1533" width="9" style="197" hidden="1" customWidth="1"/>
    <col min="1534" max="1679" width="9.33333333333333" style="197"/>
    <col min="1680" max="1680" width="47.8333333333333" style="197" customWidth="1"/>
    <col min="1681" max="1681" width="16" style="197" customWidth="1"/>
    <col min="1682" max="1682" width="16.3333333333333" style="197" customWidth="1"/>
    <col min="1683" max="1683" width="12.8333333333333" style="197" customWidth="1"/>
    <col min="1684" max="1789" width="9" style="197" hidden="1" customWidth="1"/>
    <col min="1790" max="1935" width="9.33333333333333" style="197"/>
    <col min="1936" max="1936" width="47.8333333333333" style="197" customWidth="1"/>
    <col min="1937" max="1937" width="16" style="197" customWidth="1"/>
    <col min="1938" max="1938" width="16.3333333333333" style="197" customWidth="1"/>
    <col min="1939" max="1939" width="12.8333333333333" style="197" customWidth="1"/>
    <col min="1940" max="2045" width="9" style="197" hidden="1" customWidth="1"/>
    <col min="2046" max="2191" width="9.33333333333333" style="197"/>
    <col min="2192" max="2192" width="47.8333333333333" style="197" customWidth="1"/>
    <col min="2193" max="2193" width="16" style="197" customWidth="1"/>
    <col min="2194" max="2194" width="16.3333333333333" style="197" customWidth="1"/>
    <col min="2195" max="2195" width="12.8333333333333" style="197" customWidth="1"/>
    <col min="2196" max="2301" width="9" style="197" hidden="1" customWidth="1"/>
    <col min="2302" max="2447" width="9.33333333333333" style="197"/>
    <col min="2448" max="2448" width="47.8333333333333" style="197" customWidth="1"/>
    <col min="2449" max="2449" width="16" style="197" customWidth="1"/>
    <col min="2450" max="2450" width="16.3333333333333" style="197" customWidth="1"/>
    <col min="2451" max="2451" width="12.8333333333333" style="197" customWidth="1"/>
    <col min="2452" max="2557" width="9" style="197" hidden="1" customWidth="1"/>
    <col min="2558" max="2703" width="9.33333333333333" style="197"/>
    <col min="2704" max="2704" width="47.8333333333333" style="197" customWidth="1"/>
    <col min="2705" max="2705" width="16" style="197" customWidth="1"/>
    <col min="2706" max="2706" width="16.3333333333333" style="197" customWidth="1"/>
    <col min="2707" max="2707" width="12.8333333333333" style="197" customWidth="1"/>
    <col min="2708" max="2813" width="9" style="197" hidden="1" customWidth="1"/>
    <col min="2814" max="2959" width="9.33333333333333" style="197"/>
    <col min="2960" max="2960" width="47.8333333333333" style="197" customWidth="1"/>
    <col min="2961" max="2961" width="16" style="197" customWidth="1"/>
    <col min="2962" max="2962" width="16.3333333333333" style="197" customWidth="1"/>
    <col min="2963" max="2963" width="12.8333333333333" style="197" customWidth="1"/>
    <col min="2964" max="3069" width="9" style="197" hidden="1" customWidth="1"/>
    <col min="3070" max="3215" width="9.33333333333333" style="197"/>
    <col min="3216" max="3216" width="47.8333333333333" style="197" customWidth="1"/>
    <col min="3217" max="3217" width="16" style="197" customWidth="1"/>
    <col min="3218" max="3218" width="16.3333333333333" style="197" customWidth="1"/>
    <col min="3219" max="3219" width="12.8333333333333" style="197" customWidth="1"/>
    <col min="3220" max="3325" width="9" style="197" hidden="1" customWidth="1"/>
    <col min="3326" max="3471" width="9.33333333333333" style="197"/>
    <col min="3472" max="3472" width="47.8333333333333" style="197" customWidth="1"/>
    <col min="3473" max="3473" width="16" style="197" customWidth="1"/>
    <col min="3474" max="3474" width="16.3333333333333" style="197" customWidth="1"/>
    <col min="3475" max="3475" width="12.8333333333333" style="197" customWidth="1"/>
    <col min="3476" max="3581" width="9" style="197" hidden="1" customWidth="1"/>
    <col min="3582" max="3727" width="9.33333333333333" style="197"/>
    <col min="3728" max="3728" width="47.8333333333333" style="197" customWidth="1"/>
    <col min="3729" max="3729" width="16" style="197" customWidth="1"/>
    <col min="3730" max="3730" width="16.3333333333333" style="197" customWidth="1"/>
    <col min="3731" max="3731" width="12.8333333333333" style="197" customWidth="1"/>
    <col min="3732" max="3837" width="9" style="197" hidden="1" customWidth="1"/>
    <col min="3838" max="3983" width="9.33333333333333" style="197"/>
    <col min="3984" max="3984" width="47.8333333333333" style="197" customWidth="1"/>
    <col min="3985" max="3985" width="16" style="197" customWidth="1"/>
    <col min="3986" max="3986" width="16.3333333333333" style="197" customWidth="1"/>
    <col min="3987" max="3987" width="12.8333333333333" style="197" customWidth="1"/>
    <col min="3988" max="4093" width="9" style="197" hidden="1" customWidth="1"/>
    <col min="4094" max="4239" width="9.33333333333333" style="197"/>
    <col min="4240" max="4240" width="47.8333333333333" style="197" customWidth="1"/>
    <col min="4241" max="4241" width="16" style="197" customWidth="1"/>
    <col min="4242" max="4242" width="16.3333333333333" style="197" customWidth="1"/>
    <col min="4243" max="4243" width="12.8333333333333" style="197" customWidth="1"/>
    <col min="4244" max="4349" width="9" style="197" hidden="1" customWidth="1"/>
    <col min="4350" max="4495" width="9.33333333333333" style="197"/>
    <col min="4496" max="4496" width="47.8333333333333" style="197" customWidth="1"/>
    <col min="4497" max="4497" width="16" style="197" customWidth="1"/>
    <col min="4498" max="4498" width="16.3333333333333" style="197" customWidth="1"/>
    <col min="4499" max="4499" width="12.8333333333333" style="197" customWidth="1"/>
    <col min="4500" max="4605" width="9" style="197" hidden="1" customWidth="1"/>
    <col min="4606" max="4751" width="9.33333333333333" style="197"/>
    <col min="4752" max="4752" width="47.8333333333333" style="197" customWidth="1"/>
    <col min="4753" max="4753" width="16" style="197" customWidth="1"/>
    <col min="4754" max="4754" width="16.3333333333333" style="197" customWidth="1"/>
    <col min="4755" max="4755" width="12.8333333333333" style="197" customWidth="1"/>
    <col min="4756" max="4861" width="9" style="197" hidden="1" customWidth="1"/>
    <col min="4862" max="5007" width="9.33333333333333" style="197"/>
    <col min="5008" max="5008" width="47.8333333333333" style="197" customWidth="1"/>
    <col min="5009" max="5009" width="16" style="197" customWidth="1"/>
    <col min="5010" max="5010" width="16.3333333333333" style="197" customWidth="1"/>
    <col min="5011" max="5011" width="12.8333333333333" style="197" customWidth="1"/>
    <col min="5012" max="5117" width="9" style="197" hidden="1" customWidth="1"/>
    <col min="5118" max="5263" width="9.33333333333333" style="197"/>
    <col min="5264" max="5264" width="47.8333333333333" style="197" customWidth="1"/>
    <col min="5265" max="5265" width="16" style="197" customWidth="1"/>
    <col min="5266" max="5266" width="16.3333333333333" style="197" customWidth="1"/>
    <col min="5267" max="5267" width="12.8333333333333" style="197" customWidth="1"/>
    <col min="5268" max="5373" width="9" style="197" hidden="1" customWidth="1"/>
    <col min="5374" max="5519" width="9.33333333333333" style="197"/>
    <col min="5520" max="5520" width="47.8333333333333" style="197" customWidth="1"/>
    <col min="5521" max="5521" width="16" style="197" customWidth="1"/>
    <col min="5522" max="5522" width="16.3333333333333" style="197" customWidth="1"/>
    <col min="5523" max="5523" width="12.8333333333333" style="197" customWidth="1"/>
    <col min="5524" max="5629" width="9" style="197" hidden="1" customWidth="1"/>
    <col min="5630" max="5775" width="9.33333333333333" style="197"/>
    <col min="5776" max="5776" width="47.8333333333333" style="197" customWidth="1"/>
    <col min="5777" max="5777" width="16" style="197" customWidth="1"/>
    <col min="5778" max="5778" width="16.3333333333333" style="197" customWidth="1"/>
    <col min="5779" max="5779" width="12.8333333333333" style="197" customWidth="1"/>
    <col min="5780" max="5885" width="9" style="197" hidden="1" customWidth="1"/>
    <col min="5886" max="6031" width="9.33333333333333" style="197"/>
    <col min="6032" max="6032" width="47.8333333333333" style="197" customWidth="1"/>
    <col min="6033" max="6033" width="16" style="197" customWidth="1"/>
    <col min="6034" max="6034" width="16.3333333333333" style="197" customWidth="1"/>
    <col min="6035" max="6035" width="12.8333333333333" style="197" customWidth="1"/>
    <col min="6036" max="6141" width="9" style="197" hidden="1" customWidth="1"/>
    <col min="6142" max="6287" width="9.33333333333333" style="197"/>
    <col min="6288" max="6288" width="47.8333333333333" style="197" customWidth="1"/>
    <col min="6289" max="6289" width="16" style="197" customWidth="1"/>
    <col min="6290" max="6290" width="16.3333333333333" style="197" customWidth="1"/>
    <col min="6291" max="6291" width="12.8333333333333" style="197" customWidth="1"/>
    <col min="6292" max="6397" width="9" style="197" hidden="1" customWidth="1"/>
    <col min="6398" max="6543" width="9.33333333333333" style="197"/>
    <col min="6544" max="6544" width="47.8333333333333" style="197" customWidth="1"/>
    <col min="6545" max="6545" width="16" style="197" customWidth="1"/>
    <col min="6546" max="6546" width="16.3333333333333" style="197" customWidth="1"/>
    <col min="6547" max="6547" width="12.8333333333333" style="197" customWidth="1"/>
    <col min="6548" max="6653" width="9" style="197" hidden="1" customWidth="1"/>
    <col min="6654" max="6799" width="9.33333333333333" style="197"/>
    <col min="6800" max="6800" width="47.8333333333333" style="197" customWidth="1"/>
    <col min="6801" max="6801" width="16" style="197" customWidth="1"/>
    <col min="6802" max="6802" width="16.3333333333333" style="197" customWidth="1"/>
    <col min="6803" max="6803" width="12.8333333333333" style="197" customWidth="1"/>
    <col min="6804" max="6909" width="9" style="197" hidden="1" customWidth="1"/>
    <col min="6910" max="7055" width="9.33333333333333" style="197"/>
    <col min="7056" max="7056" width="47.8333333333333" style="197" customWidth="1"/>
    <col min="7057" max="7057" width="16" style="197" customWidth="1"/>
    <col min="7058" max="7058" width="16.3333333333333" style="197" customWidth="1"/>
    <col min="7059" max="7059" width="12.8333333333333" style="197" customWidth="1"/>
    <col min="7060" max="7165" width="9" style="197" hidden="1" customWidth="1"/>
    <col min="7166" max="7311" width="9.33333333333333" style="197"/>
    <col min="7312" max="7312" width="47.8333333333333" style="197" customWidth="1"/>
    <col min="7313" max="7313" width="16" style="197" customWidth="1"/>
    <col min="7314" max="7314" width="16.3333333333333" style="197" customWidth="1"/>
    <col min="7315" max="7315" width="12.8333333333333" style="197" customWidth="1"/>
    <col min="7316" max="7421" width="9" style="197" hidden="1" customWidth="1"/>
    <col min="7422" max="7567" width="9.33333333333333" style="197"/>
    <col min="7568" max="7568" width="47.8333333333333" style="197" customWidth="1"/>
    <col min="7569" max="7569" width="16" style="197" customWidth="1"/>
    <col min="7570" max="7570" width="16.3333333333333" style="197" customWidth="1"/>
    <col min="7571" max="7571" width="12.8333333333333" style="197" customWidth="1"/>
    <col min="7572" max="7677" width="9" style="197" hidden="1" customWidth="1"/>
    <col min="7678" max="7823" width="9.33333333333333" style="197"/>
    <col min="7824" max="7824" width="47.8333333333333" style="197" customWidth="1"/>
    <col min="7825" max="7825" width="16" style="197" customWidth="1"/>
    <col min="7826" max="7826" width="16.3333333333333" style="197" customWidth="1"/>
    <col min="7827" max="7827" width="12.8333333333333" style="197" customWidth="1"/>
    <col min="7828" max="7933" width="9" style="197" hidden="1" customWidth="1"/>
    <col min="7934" max="8079" width="9.33333333333333" style="197"/>
    <col min="8080" max="8080" width="47.8333333333333" style="197" customWidth="1"/>
    <col min="8081" max="8081" width="16" style="197" customWidth="1"/>
    <col min="8082" max="8082" width="16.3333333333333" style="197" customWidth="1"/>
    <col min="8083" max="8083" width="12.8333333333333" style="197" customWidth="1"/>
    <col min="8084" max="8189" width="9" style="197" hidden="1" customWidth="1"/>
    <col min="8190" max="8335" width="9.33333333333333" style="197"/>
    <col min="8336" max="8336" width="47.8333333333333" style="197" customWidth="1"/>
    <col min="8337" max="8337" width="16" style="197" customWidth="1"/>
    <col min="8338" max="8338" width="16.3333333333333" style="197" customWidth="1"/>
    <col min="8339" max="8339" width="12.8333333333333" style="197" customWidth="1"/>
    <col min="8340" max="8445" width="9" style="197" hidden="1" customWidth="1"/>
    <col min="8446" max="8591" width="9.33333333333333" style="197"/>
    <col min="8592" max="8592" width="47.8333333333333" style="197" customWidth="1"/>
    <col min="8593" max="8593" width="16" style="197" customWidth="1"/>
    <col min="8594" max="8594" width="16.3333333333333" style="197" customWidth="1"/>
    <col min="8595" max="8595" width="12.8333333333333" style="197" customWidth="1"/>
    <col min="8596" max="8701" width="9" style="197" hidden="1" customWidth="1"/>
    <col min="8702" max="8847" width="9.33333333333333" style="197"/>
    <col min="8848" max="8848" width="47.8333333333333" style="197" customWidth="1"/>
    <col min="8849" max="8849" width="16" style="197" customWidth="1"/>
    <col min="8850" max="8850" width="16.3333333333333" style="197" customWidth="1"/>
    <col min="8851" max="8851" width="12.8333333333333" style="197" customWidth="1"/>
    <col min="8852" max="8957" width="9" style="197" hidden="1" customWidth="1"/>
    <col min="8958" max="9103" width="9.33333333333333" style="197"/>
    <col min="9104" max="9104" width="47.8333333333333" style="197" customWidth="1"/>
    <col min="9105" max="9105" width="16" style="197" customWidth="1"/>
    <col min="9106" max="9106" width="16.3333333333333" style="197" customWidth="1"/>
    <col min="9107" max="9107" width="12.8333333333333" style="197" customWidth="1"/>
    <col min="9108" max="9213" width="9" style="197" hidden="1" customWidth="1"/>
    <col min="9214" max="9359" width="9.33333333333333" style="197"/>
    <col min="9360" max="9360" width="47.8333333333333" style="197" customWidth="1"/>
    <col min="9361" max="9361" width="16" style="197" customWidth="1"/>
    <col min="9362" max="9362" width="16.3333333333333" style="197" customWidth="1"/>
    <col min="9363" max="9363" width="12.8333333333333" style="197" customWidth="1"/>
    <col min="9364" max="9469" width="9" style="197" hidden="1" customWidth="1"/>
    <col min="9470" max="9615" width="9.33333333333333" style="197"/>
    <col min="9616" max="9616" width="47.8333333333333" style="197" customWidth="1"/>
    <col min="9617" max="9617" width="16" style="197" customWidth="1"/>
    <col min="9618" max="9618" width="16.3333333333333" style="197" customWidth="1"/>
    <col min="9619" max="9619" width="12.8333333333333" style="197" customWidth="1"/>
    <col min="9620" max="9725" width="9" style="197" hidden="1" customWidth="1"/>
    <col min="9726" max="9871" width="9.33333333333333" style="197"/>
    <col min="9872" max="9872" width="47.8333333333333" style="197" customWidth="1"/>
    <col min="9873" max="9873" width="16" style="197" customWidth="1"/>
    <col min="9874" max="9874" width="16.3333333333333" style="197" customWidth="1"/>
    <col min="9875" max="9875" width="12.8333333333333" style="197" customWidth="1"/>
    <col min="9876" max="9981" width="9" style="197" hidden="1" customWidth="1"/>
    <col min="9982" max="10127" width="9.33333333333333" style="197"/>
    <col min="10128" max="10128" width="47.8333333333333" style="197" customWidth="1"/>
    <col min="10129" max="10129" width="16" style="197" customWidth="1"/>
    <col min="10130" max="10130" width="16.3333333333333" style="197" customWidth="1"/>
    <col min="10131" max="10131" width="12.8333333333333" style="197" customWidth="1"/>
    <col min="10132" max="10237" width="9" style="197" hidden="1" customWidth="1"/>
    <col min="10238" max="10383" width="9.33333333333333" style="197"/>
    <col min="10384" max="10384" width="47.8333333333333" style="197" customWidth="1"/>
    <col min="10385" max="10385" width="16" style="197" customWidth="1"/>
    <col min="10386" max="10386" width="16.3333333333333" style="197" customWidth="1"/>
    <col min="10387" max="10387" width="12.8333333333333" style="197" customWidth="1"/>
    <col min="10388" max="10493" width="9" style="197" hidden="1" customWidth="1"/>
    <col min="10494" max="10639" width="9.33333333333333" style="197"/>
    <col min="10640" max="10640" width="47.8333333333333" style="197" customWidth="1"/>
    <col min="10641" max="10641" width="16" style="197" customWidth="1"/>
    <col min="10642" max="10642" width="16.3333333333333" style="197" customWidth="1"/>
    <col min="10643" max="10643" width="12.8333333333333" style="197" customWidth="1"/>
    <col min="10644" max="10749" width="9" style="197" hidden="1" customWidth="1"/>
    <col min="10750" max="10895" width="9.33333333333333" style="197"/>
    <col min="10896" max="10896" width="47.8333333333333" style="197" customWidth="1"/>
    <col min="10897" max="10897" width="16" style="197" customWidth="1"/>
    <col min="10898" max="10898" width="16.3333333333333" style="197" customWidth="1"/>
    <col min="10899" max="10899" width="12.8333333333333" style="197" customWidth="1"/>
    <col min="10900" max="11005" width="9" style="197" hidden="1" customWidth="1"/>
    <col min="11006" max="11151" width="9.33333333333333" style="197"/>
    <col min="11152" max="11152" width="47.8333333333333" style="197" customWidth="1"/>
    <col min="11153" max="11153" width="16" style="197" customWidth="1"/>
    <col min="11154" max="11154" width="16.3333333333333" style="197" customWidth="1"/>
    <col min="11155" max="11155" width="12.8333333333333" style="197" customWidth="1"/>
    <col min="11156" max="11261" width="9" style="197" hidden="1" customWidth="1"/>
    <col min="11262" max="11407" width="9.33333333333333" style="197"/>
    <col min="11408" max="11408" width="47.8333333333333" style="197" customWidth="1"/>
    <col min="11409" max="11409" width="16" style="197" customWidth="1"/>
    <col min="11410" max="11410" width="16.3333333333333" style="197" customWidth="1"/>
    <col min="11411" max="11411" width="12.8333333333333" style="197" customWidth="1"/>
    <col min="11412" max="11517" width="9" style="197" hidden="1" customWidth="1"/>
    <col min="11518" max="11663" width="9.33333333333333" style="197"/>
    <col min="11664" max="11664" width="47.8333333333333" style="197" customWidth="1"/>
    <col min="11665" max="11665" width="16" style="197" customWidth="1"/>
    <col min="11666" max="11666" width="16.3333333333333" style="197" customWidth="1"/>
    <col min="11667" max="11667" width="12.8333333333333" style="197" customWidth="1"/>
    <col min="11668" max="11773" width="9" style="197" hidden="1" customWidth="1"/>
    <col min="11774" max="11919" width="9.33333333333333" style="197"/>
    <col min="11920" max="11920" width="47.8333333333333" style="197" customWidth="1"/>
    <col min="11921" max="11921" width="16" style="197" customWidth="1"/>
    <col min="11922" max="11922" width="16.3333333333333" style="197" customWidth="1"/>
    <col min="11923" max="11923" width="12.8333333333333" style="197" customWidth="1"/>
    <col min="11924" max="12029" width="9" style="197" hidden="1" customWidth="1"/>
    <col min="12030" max="12175" width="9.33333333333333" style="197"/>
    <col min="12176" max="12176" width="47.8333333333333" style="197" customWidth="1"/>
    <col min="12177" max="12177" width="16" style="197" customWidth="1"/>
    <col min="12178" max="12178" width="16.3333333333333" style="197" customWidth="1"/>
    <col min="12179" max="12179" width="12.8333333333333" style="197" customWidth="1"/>
    <col min="12180" max="12285" width="9" style="197" hidden="1" customWidth="1"/>
    <col min="12286" max="12431" width="9.33333333333333" style="197"/>
    <col min="12432" max="12432" width="47.8333333333333" style="197" customWidth="1"/>
    <col min="12433" max="12433" width="16" style="197" customWidth="1"/>
    <col min="12434" max="12434" width="16.3333333333333" style="197" customWidth="1"/>
    <col min="12435" max="12435" width="12.8333333333333" style="197" customWidth="1"/>
    <col min="12436" max="12541" width="9" style="197" hidden="1" customWidth="1"/>
    <col min="12542" max="12687" width="9.33333333333333" style="197"/>
    <col min="12688" max="12688" width="47.8333333333333" style="197" customWidth="1"/>
    <col min="12689" max="12689" width="16" style="197" customWidth="1"/>
    <col min="12690" max="12690" width="16.3333333333333" style="197" customWidth="1"/>
    <col min="12691" max="12691" width="12.8333333333333" style="197" customWidth="1"/>
    <col min="12692" max="12797" width="9" style="197" hidden="1" customWidth="1"/>
    <col min="12798" max="12943" width="9.33333333333333" style="197"/>
    <col min="12944" max="12944" width="47.8333333333333" style="197" customWidth="1"/>
    <col min="12945" max="12945" width="16" style="197" customWidth="1"/>
    <col min="12946" max="12946" width="16.3333333333333" style="197" customWidth="1"/>
    <col min="12947" max="12947" width="12.8333333333333" style="197" customWidth="1"/>
    <col min="12948" max="13053" width="9" style="197" hidden="1" customWidth="1"/>
    <col min="13054" max="13199" width="9.33333333333333" style="197"/>
    <col min="13200" max="13200" width="47.8333333333333" style="197" customWidth="1"/>
    <col min="13201" max="13201" width="16" style="197" customWidth="1"/>
    <col min="13202" max="13202" width="16.3333333333333" style="197" customWidth="1"/>
    <col min="13203" max="13203" width="12.8333333333333" style="197" customWidth="1"/>
    <col min="13204" max="13309" width="9" style="197" hidden="1" customWidth="1"/>
    <col min="13310" max="13455" width="9.33333333333333" style="197"/>
    <col min="13456" max="13456" width="47.8333333333333" style="197" customWidth="1"/>
    <col min="13457" max="13457" width="16" style="197" customWidth="1"/>
    <col min="13458" max="13458" width="16.3333333333333" style="197" customWidth="1"/>
    <col min="13459" max="13459" width="12.8333333333333" style="197" customWidth="1"/>
    <col min="13460" max="13565" width="9" style="197" hidden="1" customWidth="1"/>
    <col min="13566" max="13711" width="9.33333333333333" style="197"/>
    <col min="13712" max="13712" width="47.8333333333333" style="197" customWidth="1"/>
    <col min="13713" max="13713" width="16" style="197" customWidth="1"/>
    <col min="13714" max="13714" width="16.3333333333333" style="197" customWidth="1"/>
    <col min="13715" max="13715" width="12.8333333333333" style="197" customWidth="1"/>
    <col min="13716" max="13821" width="9" style="197" hidden="1" customWidth="1"/>
    <col min="13822" max="13967" width="9.33333333333333" style="197"/>
    <col min="13968" max="13968" width="47.8333333333333" style="197" customWidth="1"/>
    <col min="13969" max="13969" width="16" style="197" customWidth="1"/>
    <col min="13970" max="13970" width="16.3333333333333" style="197" customWidth="1"/>
    <col min="13971" max="13971" width="12.8333333333333" style="197" customWidth="1"/>
    <col min="13972" max="14077" width="9" style="197" hidden="1" customWidth="1"/>
    <col min="14078" max="14223" width="9.33333333333333" style="197"/>
    <col min="14224" max="14224" width="47.8333333333333" style="197" customWidth="1"/>
    <col min="14225" max="14225" width="16" style="197" customWidth="1"/>
    <col min="14226" max="14226" width="16.3333333333333" style="197" customWidth="1"/>
    <col min="14227" max="14227" width="12.8333333333333" style="197" customWidth="1"/>
    <col min="14228" max="14333" width="9" style="197" hidden="1" customWidth="1"/>
    <col min="14334" max="14479" width="9.33333333333333" style="197"/>
    <col min="14480" max="14480" width="47.8333333333333" style="197" customWidth="1"/>
    <col min="14481" max="14481" width="16" style="197" customWidth="1"/>
    <col min="14482" max="14482" width="16.3333333333333" style="197" customWidth="1"/>
    <col min="14483" max="14483" width="12.8333333333333" style="197" customWidth="1"/>
    <col min="14484" max="14589" width="9" style="197" hidden="1" customWidth="1"/>
    <col min="14590" max="14735" width="9.33333333333333" style="197"/>
    <col min="14736" max="14736" width="47.8333333333333" style="197" customWidth="1"/>
    <col min="14737" max="14737" width="16" style="197" customWidth="1"/>
    <col min="14738" max="14738" width="16.3333333333333" style="197" customWidth="1"/>
    <col min="14739" max="14739" width="12.8333333333333" style="197" customWidth="1"/>
    <col min="14740" max="14845" width="9" style="197" hidden="1" customWidth="1"/>
    <col min="14846" max="14991" width="9.33333333333333" style="197"/>
    <col min="14992" max="14992" width="47.8333333333333" style="197" customWidth="1"/>
    <col min="14993" max="14993" width="16" style="197" customWidth="1"/>
    <col min="14994" max="14994" width="16.3333333333333" style="197" customWidth="1"/>
    <col min="14995" max="14995" width="12.8333333333333" style="197" customWidth="1"/>
    <col min="14996" max="15101" width="9" style="197" hidden="1" customWidth="1"/>
    <col min="15102" max="15247" width="9.33333333333333" style="197"/>
    <col min="15248" max="15248" width="47.8333333333333" style="197" customWidth="1"/>
    <col min="15249" max="15249" width="16" style="197" customWidth="1"/>
    <col min="15250" max="15250" width="16.3333333333333" style="197" customWidth="1"/>
    <col min="15251" max="15251" width="12.8333333333333" style="197" customWidth="1"/>
    <col min="15252" max="15357" width="9" style="197" hidden="1" customWidth="1"/>
    <col min="15358" max="15503" width="9.33333333333333" style="197"/>
    <col min="15504" max="15504" width="47.8333333333333" style="197" customWidth="1"/>
    <col min="15505" max="15505" width="16" style="197" customWidth="1"/>
    <col min="15506" max="15506" width="16.3333333333333" style="197" customWidth="1"/>
    <col min="15507" max="15507" width="12.8333333333333" style="197" customWidth="1"/>
    <col min="15508" max="15613" width="9" style="197" hidden="1" customWidth="1"/>
    <col min="15614" max="15759" width="9.33333333333333" style="197"/>
    <col min="15760" max="15760" width="47.8333333333333" style="197" customWidth="1"/>
    <col min="15761" max="15761" width="16" style="197" customWidth="1"/>
    <col min="15762" max="15762" width="16.3333333333333" style="197" customWidth="1"/>
    <col min="15763" max="15763" width="12.8333333333333" style="197" customWidth="1"/>
    <col min="15764" max="15869" width="9" style="197" hidden="1" customWidth="1"/>
    <col min="15870" max="16015" width="9.33333333333333" style="197"/>
    <col min="16016" max="16016" width="47.8333333333333" style="197" customWidth="1"/>
    <col min="16017" max="16017" width="16" style="197" customWidth="1"/>
    <col min="16018" max="16018" width="16.3333333333333" style="197" customWidth="1"/>
    <col min="16019" max="16019" width="12.8333333333333" style="197" customWidth="1"/>
    <col min="16020" max="16125" width="9" style="197" hidden="1" customWidth="1"/>
    <col min="16126" max="16384" width="9.33333333333333" style="197"/>
  </cols>
  <sheetData>
    <row r="1" s="196" customFormat="1" ht="19.5" customHeight="1" spans="1:1">
      <c r="A1" s="198" t="s">
        <v>37</v>
      </c>
    </row>
    <row r="2" s="196" customFormat="1" ht="28.5" customHeight="1" spans="1:4">
      <c r="A2" s="199" t="s">
        <v>38</v>
      </c>
      <c r="B2" s="199"/>
      <c r="C2" s="199"/>
      <c r="D2" s="199"/>
    </row>
    <row r="3" s="196" customFormat="1" ht="19.5" customHeight="1" spans="1:4">
      <c r="A3" s="200"/>
      <c r="D3" s="201" t="s">
        <v>66</v>
      </c>
    </row>
    <row r="4" s="196" customFormat="1" ht="37" customHeight="1" spans="1:4">
      <c r="A4" s="202" t="s">
        <v>1389</v>
      </c>
      <c r="B4" s="203" t="s">
        <v>68</v>
      </c>
      <c r="C4" s="203" t="s">
        <v>69</v>
      </c>
      <c r="D4" s="204" t="s">
        <v>1390</v>
      </c>
    </row>
    <row r="5" s="196" customFormat="1" ht="24" customHeight="1" spans="1:4">
      <c r="A5" s="205" t="s">
        <v>1391</v>
      </c>
      <c r="B5" s="234">
        <f>B6+B9</f>
        <v>208</v>
      </c>
      <c r="C5" s="234">
        <f>C6+C9</f>
        <v>208</v>
      </c>
      <c r="D5" s="207">
        <f>C5/B5</f>
        <v>1</v>
      </c>
    </row>
    <row r="6" s="196" customFormat="1" ht="24" customHeight="1" spans="1:4">
      <c r="A6" s="205" t="s">
        <v>1392</v>
      </c>
      <c r="B6" s="235"/>
      <c r="C6" s="235"/>
      <c r="D6" s="210"/>
    </row>
    <row r="7" s="196" customFormat="1" ht="24" customHeight="1" spans="1:4">
      <c r="A7" s="211" t="s">
        <v>1393</v>
      </c>
      <c r="B7" s="235"/>
      <c r="C7" s="235"/>
      <c r="D7" s="210"/>
    </row>
    <row r="8" s="196" customFormat="1" ht="24" customHeight="1" spans="1:4">
      <c r="A8" s="211" t="s">
        <v>1394</v>
      </c>
      <c r="B8" s="235"/>
      <c r="C8" s="235"/>
      <c r="D8" s="210"/>
    </row>
    <row r="9" s="196" customFormat="1" ht="24" customHeight="1" spans="1:4">
      <c r="A9" s="205" t="s">
        <v>1395</v>
      </c>
      <c r="B9" s="234">
        <f>SUM(B10:B14)</f>
        <v>208</v>
      </c>
      <c r="C9" s="234">
        <f>SUM(C10:C14)</f>
        <v>208</v>
      </c>
      <c r="D9" s="207">
        <f t="shared" ref="D6:D20" si="0">C9/B9</f>
        <v>1</v>
      </c>
    </row>
    <row r="10" s="196" customFormat="1" ht="24" customHeight="1" spans="1:4">
      <c r="A10" s="211" t="s">
        <v>1396</v>
      </c>
      <c r="B10" s="234"/>
      <c r="C10" s="234"/>
      <c r="D10" s="210"/>
    </row>
    <row r="11" s="196" customFormat="1" ht="24" customHeight="1" spans="1:4">
      <c r="A11" s="211" t="s">
        <v>1397</v>
      </c>
      <c r="B11" s="236"/>
      <c r="C11" s="236"/>
      <c r="D11" s="210"/>
    </row>
    <row r="12" s="196" customFormat="1" ht="24" customHeight="1" spans="1:4">
      <c r="A12" s="211" t="s">
        <v>1398</v>
      </c>
      <c r="B12" s="236"/>
      <c r="C12" s="236"/>
      <c r="D12" s="210"/>
    </row>
    <row r="13" s="196" customFormat="1" ht="24" customHeight="1" spans="1:4">
      <c r="A13" s="211" t="s">
        <v>1399</v>
      </c>
      <c r="B13" s="182"/>
      <c r="C13" s="182"/>
      <c r="D13" s="210"/>
    </row>
    <row r="14" s="196" customFormat="1" ht="24" customHeight="1" spans="1:4">
      <c r="A14" s="214" t="s">
        <v>1400</v>
      </c>
      <c r="B14" s="235">
        <f t="shared" ref="B14:B17" si="1">B15</f>
        <v>208</v>
      </c>
      <c r="C14" s="235">
        <f t="shared" ref="C14:C17" si="2">C15</f>
        <v>208</v>
      </c>
      <c r="D14" s="210">
        <f t="shared" si="0"/>
        <v>1</v>
      </c>
    </row>
    <row r="15" s="196" customFormat="1" ht="24" customHeight="1" spans="1:4">
      <c r="A15" s="211" t="s">
        <v>1401</v>
      </c>
      <c r="B15" s="235">
        <v>208</v>
      </c>
      <c r="C15" s="235">
        <v>208</v>
      </c>
      <c r="D15" s="210">
        <f t="shared" si="0"/>
        <v>1</v>
      </c>
    </row>
    <row r="16" s="196" customFormat="1" ht="24" customHeight="1" spans="1:4">
      <c r="A16" s="205" t="s">
        <v>138</v>
      </c>
      <c r="B16" s="237">
        <f t="shared" si="1"/>
        <v>1444</v>
      </c>
      <c r="C16" s="237">
        <f t="shared" si="2"/>
        <v>1444</v>
      </c>
      <c r="D16" s="207">
        <f t="shared" si="0"/>
        <v>1</v>
      </c>
    </row>
    <row r="17" s="196" customFormat="1" ht="24" customHeight="1" spans="1:4">
      <c r="A17" s="214" t="s">
        <v>1324</v>
      </c>
      <c r="B17" s="238">
        <f t="shared" si="1"/>
        <v>1444</v>
      </c>
      <c r="C17" s="238">
        <f t="shared" si="2"/>
        <v>1444</v>
      </c>
      <c r="D17" s="210">
        <f t="shared" si="0"/>
        <v>1</v>
      </c>
    </row>
    <row r="18" s="196" customFormat="1" ht="24" customHeight="1" spans="1:4">
      <c r="A18" s="214" t="s">
        <v>1402</v>
      </c>
      <c r="B18" s="238">
        <v>1444</v>
      </c>
      <c r="C18" s="238">
        <v>1444</v>
      </c>
      <c r="D18" s="210">
        <f t="shared" si="0"/>
        <v>1</v>
      </c>
    </row>
    <row r="19" s="196" customFormat="1" ht="24" customHeight="1" spans="1:4">
      <c r="A19" s="205" t="s">
        <v>1403</v>
      </c>
      <c r="B19" s="181"/>
      <c r="C19" s="181"/>
      <c r="D19" s="210"/>
    </row>
    <row r="20" s="196" customFormat="1" ht="24" customHeight="1" spans="1:4">
      <c r="A20" s="217" t="s">
        <v>1404</v>
      </c>
      <c r="B20" s="239">
        <f>B16+B5+B19</f>
        <v>1652</v>
      </c>
      <c r="C20" s="239">
        <f>C16+C5+C19</f>
        <v>1652</v>
      </c>
      <c r="D20" s="207">
        <f t="shared" si="0"/>
        <v>1</v>
      </c>
    </row>
    <row r="21" s="196" customFormat="1" ht="19.5" customHeight="1"/>
  </sheetData>
  <mergeCells count="1">
    <mergeCell ref="A2:D2"/>
  </mergeCells>
  <printOptions horizontalCentered="1"/>
  <pageMargins left="0.708333333333333" right="0.708333333333333" top="0.747916666666667" bottom="0.550694444444444" header="0.314583333333333" footer="0.314583333333333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opLeftCell="A4" workbookViewId="0">
      <selection activeCell="J20" sqref="J20"/>
    </sheetView>
  </sheetViews>
  <sheetFormatPr defaultColWidth="9" defaultRowHeight="11.25" outlineLevelCol="3"/>
  <cols>
    <col min="1" max="1" width="44.8333333333333" style="220" customWidth="1"/>
    <col min="2" max="2" width="22.3333333333333" style="220" customWidth="1"/>
    <col min="3" max="3" width="17.8333333333333" style="220" customWidth="1"/>
    <col min="4" max="4" width="20" style="220" customWidth="1"/>
    <col min="5" max="199" width="9.33333333333333" style="220"/>
    <col min="200" max="200" width="49.5" style="220" customWidth="1"/>
    <col min="201" max="201" width="16.1666666666667" style="220" customWidth="1"/>
    <col min="202" max="202" width="15.1666666666667" style="220" customWidth="1"/>
    <col min="203" max="203" width="14.5" style="220" customWidth="1"/>
    <col min="204" max="259" width="9" style="220" hidden="1" customWidth="1"/>
    <col min="260" max="455" width="9.33333333333333" style="220"/>
    <col min="456" max="456" width="49.5" style="220" customWidth="1"/>
    <col min="457" max="457" width="16.1666666666667" style="220" customWidth="1"/>
    <col min="458" max="458" width="15.1666666666667" style="220" customWidth="1"/>
    <col min="459" max="459" width="14.5" style="220" customWidth="1"/>
    <col min="460" max="515" width="9" style="220" hidden="1" customWidth="1"/>
    <col min="516" max="711" width="9.33333333333333" style="220"/>
    <col min="712" max="712" width="49.5" style="220" customWidth="1"/>
    <col min="713" max="713" width="16.1666666666667" style="220" customWidth="1"/>
    <col min="714" max="714" width="15.1666666666667" style="220" customWidth="1"/>
    <col min="715" max="715" width="14.5" style="220" customWidth="1"/>
    <col min="716" max="771" width="9" style="220" hidden="1" customWidth="1"/>
    <col min="772" max="967" width="9.33333333333333" style="220"/>
    <col min="968" max="968" width="49.5" style="220" customWidth="1"/>
    <col min="969" max="969" width="16.1666666666667" style="220" customWidth="1"/>
    <col min="970" max="970" width="15.1666666666667" style="220" customWidth="1"/>
    <col min="971" max="971" width="14.5" style="220" customWidth="1"/>
    <col min="972" max="1027" width="9" style="220" hidden="1" customWidth="1"/>
    <col min="1028" max="1223" width="9.33333333333333" style="220"/>
    <col min="1224" max="1224" width="49.5" style="220" customWidth="1"/>
    <col min="1225" max="1225" width="16.1666666666667" style="220" customWidth="1"/>
    <col min="1226" max="1226" width="15.1666666666667" style="220" customWidth="1"/>
    <col min="1227" max="1227" width="14.5" style="220" customWidth="1"/>
    <col min="1228" max="1283" width="9" style="220" hidden="1" customWidth="1"/>
    <col min="1284" max="1479" width="9.33333333333333" style="220"/>
    <col min="1480" max="1480" width="49.5" style="220" customWidth="1"/>
    <col min="1481" max="1481" width="16.1666666666667" style="220" customWidth="1"/>
    <col min="1482" max="1482" width="15.1666666666667" style="220" customWidth="1"/>
    <col min="1483" max="1483" width="14.5" style="220" customWidth="1"/>
    <col min="1484" max="1539" width="9" style="220" hidden="1" customWidth="1"/>
    <col min="1540" max="1735" width="9.33333333333333" style="220"/>
    <col min="1736" max="1736" width="49.5" style="220" customWidth="1"/>
    <col min="1737" max="1737" width="16.1666666666667" style="220" customWidth="1"/>
    <col min="1738" max="1738" width="15.1666666666667" style="220" customWidth="1"/>
    <col min="1739" max="1739" width="14.5" style="220" customWidth="1"/>
    <col min="1740" max="1795" width="9" style="220" hidden="1" customWidth="1"/>
    <col min="1796" max="1991" width="9.33333333333333" style="220"/>
    <col min="1992" max="1992" width="49.5" style="220" customWidth="1"/>
    <col min="1993" max="1993" width="16.1666666666667" style="220" customWidth="1"/>
    <col min="1994" max="1994" width="15.1666666666667" style="220" customWidth="1"/>
    <col min="1995" max="1995" width="14.5" style="220" customWidth="1"/>
    <col min="1996" max="2051" width="9" style="220" hidden="1" customWidth="1"/>
    <col min="2052" max="2247" width="9.33333333333333" style="220"/>
    <col min="2248" max="2248" width="49.5" style="220" customWidth="1"/>
    <col min="2249" max="2249" width="16.1666666666667" style="220" customWidth="1"/>
    <col min="2250" max="2250" width="15.1666666666667" style="220" customWidth="1"/>
    <col min="2251" max="2251" width="14.5" style="220" customWidth="1"/>
    <col min="2252" max="2307" width="9" style="220" hidden="1" customWidth="1"/>
    <col min="2308" max="2503" width="9.33333333333333" style="220"/>
    <col min="2504" max="2504" width="49.5" style="220" customWidth="1"/>
    <col min="2505" max="2505" width="16.1666666666667" style="220" customWidth="1"/>
    <col min="2506" max="2506" width="15.1666666666667" style="220" customWidth="1"/>
    <col min="2507" max="2507" width="14.5" style="220" customWidth="1"/>
    <col min="2508" max="2563" width="9" style="220" hidden="1" customWidth="1"/>
    <col min="2564" max="2759" width="9.33333333333333" style="220"/>
    <col min="2760" max="2760" width="49.5" style="220" customWidth="1"/>
    <col min="2761" max="2761" width="16.1666666666667" style="220" customWidth="1"/>
    <col min="2762" max="2762" width="15.1666666666667" style="220" customWidth="1"/>
    <col min="2763" max="2763" width="14.5" style="220" customWidth="1"/>
    <col min="2764" max="2819" width="9" style="220" hidden="1" customWidth="1"/>
    <col min="2820" max="3015" width="9.33333333333333" style="220"/>
    <col min="3016" max="3016" width="49.5" style="220" customWidth="1"/>
    <col min="3017" max="3017" width="16.1666666666667" style="220" customWidth="1"/>
    <col min="3018" max="3018" width="15.1666666666667" style="220" customWidth="1"/>
    <col min="3019" max="3019" width="14.5" style="220" customWidth="1"/>
    <col min="3020" max="3075" width="9" style="220" hidden="1" customWidth="1"/>
    <col min="3076" max="3271" width="9.33333333333333" style="220"/>
    <col min="3272" max="3272" width="49.5" style="220" customWidth="1"/>
    <col min="3273" max="3273" width="16.1666666666667" style="220" customWidth="1"/>
    <col min="3274" max="3274" width="15.1666666666667" style="220" customWidth="1"/>
    <col min="3275" max="3275" width="14.5" style="220" customWidth="1"/>
    <col min="3276" max="3331" width="9" style="220" hidden="1" customWidth="1"/>
    <col min="3332" max="3527" width="9.33333333333333" style="220"/>
    <col min="3528" max="3528" width="49.5" style="220" customWidth="1"/>
    <col min="3529" max="3529" width="16.1666666666667" style="220" customWidth="1"/>
    <col min="3530" max="3530" width="15.1666666666667" style="220" customWidth="1"/>
    <col min="3531" max="3531" width="14.5" style="220" customWidth="1"/>
    <col min="3532" max="3587" width="9" style="220" hidden="1" customWidth="1"/>
    <col min="3588" max="3783" width="9.33333333333333" style="220"/>
    <col min="3784" max="3784" width="49.5" style="220" customWidth="1"/>
    <col min="3785" max="3785" width="16.1666666666667" style="220" customWidth="1"/>
    <col min="3786" max="3786" width="15.1666666666667" style="220" customWidth="1"/>
    <col min="3787" max="3787" width="14.5" style="220" customWidth="1"/>
    <col min="3788" max="3843" width="9" style="220" hidden="1" customWidth="1"/>
    <col min="3844" max="4039" width="9.33333333333333" style="220"/>
    <col min="4040" max="4040" width="49.5" style="220" customWidth="1"/>
    <col min="4041" max="4041" width="16.1666666666667" style="220" customWidth="1"/>
    <col min="4042" max="4042" width="15.1666666666667" style="220" customWidth="1"/>
    <col min="4043" max="4043" width="14.5" style="220" customWidth="1"/>
    <col min="4044" max="4099" width="9" style="220" hidden="1" customWidth="1"/>
    <col min="4100" max="4295" width="9.33333333333333" style="220"/>
    <col min="4296" max="4296" width="49.5" style="220" customWidth="1"/>
    <col min="4297" max="4297" width="16.1666666666667" style="220" customWidth="1"/>
    <col min="4298" max="4298" width="15.1666666666667" style="220" customWidth="1"/>
    <col min="4299" max="4299" width="14.5" style="220" customWidth="1"/>
    <col min="4300" max="4355" width="9" style="220" hidden="1" customWidth="1"/>
    <col min="4356" max="4551" width="9.33333333333333" style="220"/>
    <col min="4552" max="4552" width="49.5" style="220" customWidth="1"/>
    <col min="4553" max="4553" width="16.1666666666667" style="220" customWidth="1"/>
    <col min="4554" max="4554" width="15.1666666666667" style="220" customWidth="1"/>
    <col min="4555" max="4555" width="14.5" style="220" customWidth="1"/>
    <col min="4556" max="4611" width="9" style="220" hidden="1" customWidth="1"/>
    <col min="4612" max="4807" width="9.33333333333333" style="220"/>
    <col min="4808" max="4808" width="49.5" style="220" customWidth="1"/>
    <col min="4809" max="4809" width="16.1666666666667" style="220" customWidth="1"/>
    <col min="4810" max="4810" width="15.1666666666667" style="220" customWidth="1"/>
    <col min="4811" max="4811" width="14.5" style="220" customWidth="1"/>
    <col min="4812" max="4867" width="9" style="220" hidden="1" customWidth="1"/>
    <col min="4868" max="5063" width="9.33333333333333" style="220"/>
    <col min="5064" max="5064" width="49.5" style="220" customWidth="1"/>
    <col min="5065" max="5065" width="16.1666666666667" style="220" customWidth="1"/>
    <col min="5066" max="5066" width="15.1666666666667" style="220" customWidth="1"/>
    <col min="5067" max="5067" width="14.5" style="220" customWidth="1"/>
    <col min="5068" max="5123" width="9" style="220" hidden="1" customWidth="1"/>
    <col min="5124" max="5319" width="9.33333333333333" style="220"/>
    <col min="5320" max="5320" width="49.5" style="220" customWidth="1"/>
    <col min="5321" max="5321" width="16.1666666666667" style="220" customWidth="1"/>
    <col min="5322" max="5322" width="15.1666666666667" style="220" customWidth="1"/>
    <col min="5323" max="5323" width="14.5" style="220" customWidth="1"/>
    <col min="5324" max="5379" width="9" style="220" hidden="1" customWidth="1"/>
    <col min="5380" max="5575" width="9.33333333333333" style="220"/>
    <col min="5576" max="5576" width="49.5" style="220" customWidth="1"/>
    <col min="5577" max="5577" width="16.1666666666667" style="220" customWidth="1"/>
    <col min="5578" max="5578" width="15.1666666666667" style="220" customWidth="1"/>
    <col min="5579" max="5579" width="14.5" style="220" customWidth="1"/>
    <col min="5580" max="5635" width="9" style="220" hidden="1" customWidth="1"/>
    <col min="5636" max="5831" width="9.33333333333333" style="220"/>
    <col min="5832" max="5832" width="49.5" style="220" customWidth="1"/>
    <col min="5833" max="5833" width="16.1666666666667" style="220" customWidth="1"/>
    <col min="5834" max="5834" width="15.1666666666667" style="220" customWidth="1"/>
    <col min="5835" max="5835" width="14.5" style="220" customWidth="1"/>
    <col min="5836" max="5891" width="9" style="220" hidden="1" customWidth="1"/>
    <col min="5892" max="6087" width="9.33333333333333" style="220"/>
    <col min="6088" max="6088" width="49.5" style="220" customWidth="1"/>
    <col min="6089" max="6089" width="16.1666666666667" style="220" customWidth="1"/>
    <col min="6090" max="6090" width="15.1666666666667" style="220" customWidth="1"/>
    <col min="6091" max="6091" width="14.5" style="220" customWidth="1"/>
    <col min="6092" max="6147" width="9" style="220" hidden="1" customWidth="1"/>
    <col min="6148" max="6343" width="9.33333333333333" style="220"/>
    <col min="6344" max="6344" width="49.5" style="220" customWidth="1"/>
    <col min="6345" max="6345" width="16.1666666666667" style="220" customWidth="1"/>
    <col min="6346" max="6346" width="15.1666666666667" style="220" customWidth="1"/>
    <col min="6347" max="6347" width="14.5" style="220" customWidth="1"/>
    <col min="6348" max="6403" width="9" style="220" hidden="1" customWidth="1"/>
    <col min="6404" max="6599" width="9.33333333333333" style="220"/>
    <col min="6600" max="6600" width="49.5" style="220" customWidth="1"/>
    <col min="6601" max="6601" width="16.1666666666667" style="220" customWidth="1"/>
    <col min="6602" max="6602" width="15.1666666666667" style="220" customWidth="1"/>
    <col min="6603" max="6603" width="14.5" style="220" customWidth="1"/>
    <col min="6604" max="6659" width="9" style="220" hidden="1" customWidth="1"/>
    <col min="6660" max="6855" width="9.33333333333333" style="220"/>
    <col min="6856" max="6856" width="49.5" style="220" customWidth="1"/>
    <col min="6857" max="6857" width="16.1666666666667" style="220" customWidth="1"/>
    <col min="6858" max="6858" width="15.1666666666667" style="220" customWidth="1"/>
    <col min="6859" max="6859" width="14.5" style="220" customWidth="1"/>
    <col min="6860" max="6915" width="9" style="220" hidden="1" customWidth="1"/>
    <col min="6916" max="7111" width="9.33333333333333" style="220"/>
    <col min="7112" max="7112" width="49.5" style="220" customWidth="1"/>
    <col min="7113" max="7113" width="16.1666666666667" style="220" customWidth="1"/>
    <col min="7114" max="7114" width="15.1666666666667" style="220" customWidth="1"/>
    <col min="7115" max="7115" width="14.5" style="220" customWidth="1"/>
    <col min="7116" max="7171" width="9" style="220" hidden="1" customWidth="1"/>
    <col min="7172" max="7367" width="9.33333333333333" style="220"/>
    <col min="7368" max="7368" width="49.5" style="220" customWidth="1"/>
    <col min="7369" max="7369" width="16.1666666666667" style="220" customWidth="1"/>
    <col min="7370" max="7370" width="15.1666666666667" style="220" customWidth="1"/>
    <col min="7371" max="7371" width="14.5" style="220" customWidth="1"/>
    <col min="7372" max="7427" width="9" style="220" hidden="1" customWidth="1"/>
    <col min="7428" max="7623" width="9.33333333333333" style="220"/>
    <col min="7624" max="7624" width="49.5" style="220" customWidth="1"/>
    <col min="7625" max="7625" width="16.1666666666667" style="220" customWidth="1"/>
    <col min="7626" max="7626" width="15.1666666666667" style="220" customWidth="1"/>
    <col min="7627" max="7627" width="14.5" style="220" customWidth="1"/>
    <col min="7628" max="7683" width="9" style="220" hidden="1" customWidth="1"/>
    <col min="7684" max="7879" width="9.33333333333333" style="220"/>
    <col min="7880" max="7880" width="49.5" style="220" customWidth="1"/>
    <col min="7881" max="7881" width="16.1666666666667" style="220" customWidth="1"/>
    <col min="7882" max="7882" width="15.1666666666667" style="220" customWidth="1"/>
    <col min="7883" max="7883" width="14.5" style="220" customWidth="1"/>
    <col min="7884" max="7939" width="9" style="220" hidden="1" customWidth="1"/>
    <col min="7940" max="8135" width="9.33333333333333" style="220"/>
    <col min="8136" max="8136" width="49.5" style="220" customWidth="1"/>
    <col min="8137" max="8137" width="16.1666666666667" style="220" customWidth="1"/>
    <col min="8138" max="8138" width="15.1666666666667" style="220" customWidth="1"/>
    <col min="8139" max="8139" width="14.5" style="220" customWidth="1"/>
    <col min="8140" max="8195" width="9" style="220" hidden="1" customWidth="1"/>
    <col min="8196" max="8391" width="9.33333333333333" style="220"/>
    <col min="8392" max="8392" width="49.5" style="220" customWidth="1"/>
    <col min="8393" max="8393" width="16.1666666666667" style="220" customWidth="1"/>
    <col min="8394" max="8394" width="15.1666666666667" style="220" customWidth="1"/>
    <col min="8395" max="8395" width="14.5" style="220" customWidth="1"/>
    <col min="8396" max="8451" width="9" style="220" hidden="1" customWidth="1"/>
    <col min="8452" max="8647" width="9.33333333333333" style="220"/>
    <col min="8648" max="8648" width="49.5" style="220" customWidth="1"/>
    <col min="8649" max="8649" width="16.1666666666667" style="220" customWidth="1"/>
    <col min="8650" max="8650" width="15.1666666666667" style="220" customWidth="1"/>
    <col min="8651" max="8651" width="14.5" style="220" customWidth="1"/>
    <col min="8652" max="8707" width="9" style="220" hidden="1" customWidth="1"/>
    <col min="8708" max="8903" width="9.33333333333333" style="220"/>
    <col min="8904" max="8904" width="49.5" style="220" customWidth="1"/>
    <col min="8905" max="8905" width="16.1666666666667" style="220" customWidth="1"/>
    <col min="8906" max="8906" width="15.1666666666667" style="220" customWidth="1"/>
    <col min="8907" max="8907" width="14.5" style="220" customWidth="1"/>
    <col min="8908" max="8963" width="9" style="220" hidden="1" customWidth="1"/>
    <col min="8964" max="9159" width="9.33333333333333" style="220"/>
    <col min="9160" max="9160" width="49.5" style="220" customWidth="1"/>
    <col min="9161" max="9161" width="16.1666666666667" style="220" customWidth="1"/>
    <col min="9162" max="9162" width="15.1666666666667" style="220" customWidth="1"/>
    <col min="9163" max="9163" width="14.5" style="220" customWidth="1"/>
    <col min="9164" max="9219" width="9" style="220" hidden="1" customWidth="1"/>
    <col min="9220" max="9415" width="9.33333333333333" style="220"/>
    <col min="9416" max="9416" width="49.5" style="220" customWidth="1"/>
    <col min="9417" max="9417" width="16.1666666666667" style="220" customWidth="1"/>
    <col min="9418" max="9418" width="15.1666666666667" style="220" customWidth="1"/>
    <col min="9419" max="9419" width="14.5" style="220" customWidth="1"/>
    <col min="9420" max="9475" width="9" style="220" hidden="1" customWidth="1"/>
    <col min="9476" max="9671" width="9.33333333333333" style="220"/>
    <col min="9672" max="9672" width="49.5" style="220" customWidth="1"/>
    <col min="9673" max="9673" width="16.1666666666667" style="220" customWidth="1"/>
    <col min="9674" max="9674" width="15.1666666666667" style="220" customWidth="1"/>
    <col min="9675" max="9675" width="14.5" style="220" customWidth="1"/>
    <col min="9676" max="9731" width="9" style="220" hidden="1" customWidth="1"/>
    <col min="9732" max="9927" width="9.33333333333333" style="220"/>
    <col min="9928" max="9928" width="49.5" style="220" customWidth="1"/>
    <col min="9929" max="9929" width="16.1666666666667" style="220" customWidth="1"/>
    <col min="9930" max="9930" width="15.1666666666667" style="220" customWidth="1"/>
    <col min="9931" max="9931" width="14.5" style="220" customWidth="1"/>
    <col min="9932" max="9987" width="9" style="220" hidden="1" customWidth="1"/>
    <col min="9988" max="10183" width="9.33333333333333" style="220"/>
    <col min="10184" max="10184" width="49.5" style="220" customWidth="1"/>
    <col min="10185" max="10185" width="16.1666666666667" style="220" customWidth="1"/>
    <col min="10186" max="10186" width="15.1666666666667" style="220" customWidth="1"/>
    <col min="10187" max="10187" width="14.5" style="220" customWidth="1"/>
    <col min="10188" max="10243" width="9" style="220" hidden="1" customWidth="1"/>
    <col min="10244" max="10439" width="9.33333333333333" style="220"/>
    <col min="10440" max="10440" width="49.5" style="220" customWidth="1"/>
    <col min="10441" max="10441" width="16.1666666666667" style="220" customWidth="1"/>
    <col min="10442" max="10442" width="15.1666666666667" style="220" customWidth="1"/>
    <col min="10443" max="10443" width="14.5" style="220" customWidth="1"/>
    <col min="10444" max="10499" width="9" style="220" hidden="1" customWidth="1"/>
    <col min="10500" max="10695" width="9.33333333333333" style="220"/>
    <col min="10696" max="10696" width="49.5" style="220" customWidth="1"/>
    <col min="10697" max="10697" width="16.1666666666667" style="220" customWidth="1"/>
    <col min="10698" max="10698" width="15.1666666666667" style="220" customWidth="1"/>
    <col min="10699" max="10699" width="14.5" style="220" customWidth="1"/>
    <col min="10700" max="10755" width="9" style="220" hidden="1" customWidth="1"/>
    <col min="10756" max="10951" width="9.33333333333333" style="220"/>
    <col min="10952" max="10952" width="49.5" style="220" customWidth="1"/>
    <col min="10953" max="10953" width="16.1666666666667" style="220" customWidth="1"/>
    <col min="10954" max="10954" width="15.1666666666667" style="220" customWidth="1"/>
    <col min="10955" max="10955" width="14.5" style="220" customWidth="1"/>
    <col min="10956" max="11011" width="9" style="220" hidden="1" customWidth="1"/>
    <col min="11012" max="11207" width="9.33333333333333" style="220"/>
    <col min="11208" max="11208" width="49.5" style="220" customWidth="1"/>
    <col min="11209" max="11209" width="16.1666666666667" style="220" customWidth="1"/>
    <col min="11210" max="11210" width="15.1666666666667" style="220" customWidth="1"/>
    <col min="11211" max="11211" width="14.5" style="220" customWidth="1"/>
    <col min="11212" max="11267" width="9" style="220" hidden="1" customWidth="1"/>
    <col min="11268" max="11463" width="9.33333333333333" style="220"/>
    <col min="11464" max="11464" width="49.5" style="220" customWidth="1"/>
    <col min="11465" max="11465" width="16.1666666666667" style="220" customWidth="1"/>
    <col min="11466" max="11466" width="15.1666666666667" style="220" customWidth="1"/>
    <col min="11467" max="11467" width="14.5" style="220" customWidth="1"/>
    <col min="11468" max="11523" width="9" style="220" hidden="1" customWidth="1"/>
    <col min="11524" max="11719" width="9.33333333333333" style="220"/>
    <col min="11720" max="11720" width="49.5" style="220" customWidth="1"/>
    <col min="11721" max="11721" width="16.1666666666667" style="220" customWidth="1"/>
    <col min="11722" max="11722" width="15.1666666666667" style="220" customWidth="1"/>
    <col min="11723" max="11723" width="14.5" style="220" customWidth="1"/>
    <col min="11724" max="11779" width="9" style="220" hidden="1" customWidth="1"/>
    <col min="11780" max="11975" width="9.33333333333333" style="220"/>
    <col min="11976" max="11976" width="49.5" style="220" customWidth="1"/>
    <col min="11977" max="11977" width="16.1666666666667" style="220" customWidth="1"/>
    <col min="11978" max="11978" width="15.1666666666667" style="220" customWidth="1"/>
    <col min="11979" max="11979" width="14.5" style="220" customWidth="1"/>
    <col min="11980" max="12035" width="9" style="220" hidden="1" customWidth="1"/>
    <col min="12036" max="12231" width="9.33333333333333" style="220"/>
    <col min="12232" max="12232" width="49.5" style="220" customWidth="1"/>
    <col min="12233" max="12233" width="16.1666666666667" style="220" customWidth="1"/>
    <col min="12234" max="12234" width="15.1666666666667" style="220" customWidth="1"/>
    <col min="12235" max="12235" width="14.5" style="220" customWidth="1"/>
    <col min="12236" max="12291" width="9" style="220" hidden="1" customWidth="1"/>
    <col min="12292" max="12487" width="9.33333333333333" style="220"/>
    <col min="12488" max="12488" width="49.5" style="220" customWidth="1"/>
    <col min="12489" max="12489" width="16.1666666666667" style="220" customWidth="1"/>
    <col min="12490" max="12490" width="15.1666666666667" style="220" customWidth="1"/>
    <col min="12491" max="12491" width="14.5" style="220" customWidth="1"/>
    <col min="12492" max="12547" width="9" style="220" hidden="1" customWidth="1"/>
    <col min="12548" max="12743" width="9.33333333333333" style="220"/>
    <col min="12744" max="12744" width="49.5" style="220" customWidth="1"/>
    <col min="12745" max="12745" width="16.1666666666667" style="220" customWidth="1"/>
    <col min="12746" max="12746" width="15.1666666666667" style="220" customWidth="1"/>
    <col min="12747" max="12747" width="14.5" style="220" customWidth="1"/>
    <col min="12748" max="12803" width="9" style="220" hidden="1" customWidth="1"/>
    <col min="12804" max="12999" width="9.33333333333333" style="220"/>
    <col min="13000" max="13000" width="49.5" style="220" customWidth="1"/>
    <col min="13001" max="13001" width="16.1666666666667" style="220" customWidth="1"/>
    <col min="13002" max="13002" width="15.1666666666667" style="220" customWidth="1"/>
    <col min="13003" max="13003" width="14.5" style="220" customWidth="1"/>
    <col min="13004" max="13059" width="9" style="220" hidden="1" customWidth="1"/>
    <col min="13060" max="13255" width="9.33333333333333" style="220"/>
    <col min="13256" max="13256" width="49.5" style="220" customWidth="1"/>
    <col min="13257" max="13257" width="16.1666666666667" style="220" customWidth="1"/>
    <col min="13258" max="13258" width="15.1666666666667" style="220" customWidth="1"/>
    <col min="13259" max="13259" width="14.5" style="220" customWidth="1"/>
    <col min="13260" max="13315" width="9" style="220" hidden="1" customWidth="1"/>
    <col min="13316" max="13511" width="9.33333333333333" style="220"/>
    <col min="13512" max="13512" width="49.5" style="220" customWidth="1"/>
    <col min="13513" max="13513" width="16.1666666666667" style="220" customWidth="1"/>
    <col min="13514" max="13514" width="15.1666666666667" style="220" customWidth="1"/>
    <col min="13515" max="13515" width="14.5" style="220" customWidth="1"/>
    <col min="13516" max="13571" width="9" style="220" hidden="1" customWidth="1"/>
    <col min="13572" max="13767" width="9.33333333333333" style="220"/>
    <col min="13768" max="13768" width="49.5" style="220" customWidth="1"/>
    <col min="13769" max="13769" width="16.1666666666667" style="220" customWidth="1"/>
    <col min="13770" max="13770" width="15.1666666666667" style="220" customWidth="1"/>
    <col min="13771" max="13771" width="14.5" style="220" customWidth="1"/>
    <col min="13772" max="13827" width="9" style="220" hidden="1" customWidth="1"/>
    <col min="13828" max="14023" width="9.33333333333333" style="220"/>
    <col min="14024" max="14024" width="49.5" style="220" customWidth="1"/>
    <col min="14025" max="14025" width="16.1666666666667" style="220" customWidth="1"/>
    <col min="14026" max="14026" width="15.1666666666667" style="220" customWidth="1"/>
    <col min="14027" max="14027" width="14.5" style="220" customWidth="1"/>
    <col min="14028" max="14083" width="9" style="220" hidden="1" customWidth="1"/>
    <col min="14084" max="14279" width="9.33333333333333" style="220"/>
    <col min="14280" max="14280" width="49.5" style="220" customWidth="1"/>
    <col min="14281" max="14281" width="16.1666666666667" style="220" customWidth="1"/>
    <col min="14282" max="14282" width="15.1666666666667" style="220" customWidth="1"/>
    <col min="14283" max="14283" width="14.5" style="220" customWidth="1"/>
    <col min="14284" max="14339" width="9" style="220" hidden="1" customWidth="1"/>
    <col min="14340" max="14535" width="9.33333333333333" style="220"/>
    <col min="14536" max="14536" width="49.5" style="220" customWidth="1"/>
    <col min="14537" max="14537" width="16.1666666666667" style="220" customWidth="1"/>
    <col min="14538" max="14538" width="15.1666666666667" style="220" customWidth="1"/>
    <col min="14539" max="14539" width="14.5" style="220" customWidth="1"/>
    <col min="14540" max="14595" width="9" style="220" hidden="1" customWidth="1"/>
    <col min="14596" max="14791" width="9.33333333333333" style="220"/>
    <col min="14792" max="14792" width="49.5" style="220" customWidth="1"/>
    <col min="14793" max="14793" width="16.1666666666667" style="220" customWidth="1"/>
    <col min="14794" max="14794" width="15.1666666666667" style="220" customWidth="1"/>
    <col min="14795" max="14795" width="14.5" style="220" customWidth="1"/>
    <col min="14796" max="14851" width="9" style="220" hidden="1" customWidth="1"/>
    <col min="14852" max="15047" width="9.33333333333333" style="220"/>
    <col min="15048" max="15048" width="49.5" style="220" customWidth="1"/>
    <col min="15049" max="15049" width="16.1666666666667" style="220" customWidth="1"/>
    <col min="15050" max="15050" width="15.1666666666667" style="220" customWidth="1"/>
    <col min="15051" max="15051" width="14.5" style="220" customWidth="1"/>
    <col min="15052" max="15107" width="9" style="220" hidden="1" customWidth="1"/>
    <col min="15108" max="15303" width="9.33333333333333" style="220"/>
    <col min="15304" max="15304" width="49.5" style="220" customWidth="1"/>
    <col min="15305" max="15305" width="16.1666666666667" style="220" customWidth="1"/>
    <col min="15306" max="15306" width="15.1666666666667" style="220" customWidth="1"/>
    <col min="15307" max="15307" width="14.5" style="220" customWidth="1"/>
    <col min="15308" max="15363" width="9" style="220" hidden="1" customWidth="1"/>
    <col min="15364" max="15559" width="9.33333333333333" style="220"/>
    <col min="15560" max="15560" width="49.5" style="220" customWidth="1"/>
    <col min="15561" max="15561" width="16.1666666666667" style="220" customWidth="1"/>
    <col min="15562" max="15562" width="15.1666666666667" style="220" customWidth="1"/>
    <col min="15563" max="15563" width="14.5" style="220" customWidth="1"/>
    <col min="15564" max="15619" width="9" style="220" hidden="1" customWidth="1"/>
    <col min="15620" max="15815" width="9.33333333333333" style="220"/>
    <col min="15816" max="15816" width="49.5" style="220" customWidth="1"/>
    <col min="15817" max="15817" width="16.1666666666667" style="220" customWidth="1"/>
    <col min="15818" max="15818" width="15.1666666666667" style="220" customWidth="1"/>
    <col min="15819" max="15819" width="14.5" style="220" customWidth="1"/>
    <col min="15820" max="15875" width="9" style="220" hidden="1" customWidth="1"/>
    <col min="15876" max="16071" width="9.33333333333333" style="220"/>
    <col min="16072" max="16072" width="49.5" style="220" customWidth="1"/>
    <col min="16073" max="16073" width="16.1666666666667" style="220" customWidth="1"/>
    <col min="16074" max="16074" width="15.1666666666667" style="220" customWidth="1"/>
    <col min="16075" max="16075" width="14.5" style="220" customWidth="1"/>
    <col min="16076" max="16131" width="9" style="220" hidden="1" customWidth="1"/>
    <col min="16132" max="16384" width="9.33333333333333" style="220"/>
  </cols>
  <sheetData>
    <row r="1" s="218" customFormat="1" ht="19.5" customHeight="1" spans="1:1">
      <c r="A1" s="218" t="s">
        <v>39</v>
      </c>
    </row>
    <row r="2" s="218" customFormat="1" ht="30.75" customHeight="1" spans="1:4">
      <c r="A2" s="199" t="s">
        <v>40</v>
      </c>
      <c r="B2" s="199"/>
      <c r="C2" s="199"/>
      <c r="D2" s="199"/>
    </row>
    <row r="3" s="218" customFormat="1" ht="19.5" customHeight="1" spans="4:4">
      <c r="D3" s="201" t="s">
        <v>1366</v>
      </c>
    </row>
    <row r="4" s="219" customFormat="1" ht="36" customHeight="1" spans="1:4">
      <c r="A4" s="202" t="s">
        <v>1330</v>
      </c>
      <c r="B4" s="203" t="s">
        <v>145</v>
      </c>
      <c r="C4" s="203" t="s">
        <v>146</v>
      </c>
      <c r="D4" s="204" t="s">
        <v>1390</v>
      </c>
    </row>
    <row r="5" s="218" customFormat="1" ht="21" customHeight="1" spans="1:4">
      <c r="A5" s="221" t="s">
        <v>1367</v>
      </c>
      <c r="B5" s="222">
        <f>B6+B8+B12+B19</f>
        <v>1652</v>
      </c>
      <c r="C5" s="222">
        <f>C6+C8+C12+C19</f>
        <v>1680</v>
      </c>
      <c r="D5" s="223">
        <f>(C5-B5)/B5</f>
        <v>0.0169491525423729</v>
      </c>
    </row>
    <row r="6" s="218" customFormat="1" ht="21" customHeight="1" spans="1:4">
      <c r="A6" s="224" t="s">
        <v>1368</v>
      </c>
      <c r="B6" s="225">
        <f>B7</f>
        <v>1200</v>
      </c>
      <c r="C6" s="225">
        <f>C7</f>
        <v>1300</v>
      </c>
      <c r="D6" s="226">
        <f>(C6-B6)/B6</f>
        <v>0.0833333333333333</v>
      </c>
    </row>
    <row r="7" s="218" customFormat="1" ht="27" customHeight="1" spans="1:4">
      <c r="A7" s="224" t="s">
        <v>1369</v>
      </c>
      <c r="B7" s="225">
        <v>1200</v>
      </c>
      <c r="C7" s="225">
        <v>1300</v>
      </c>
      <c r="D7" s="226">
        <f>(C7-B7)/B7</f>
        <v>0.0833333333333333</v>
      </c>
    </row>
    <row r="8" s="218" customFormat="1" ht="21" customHeight="1" spans="1:4">
      <c r="A8" s="224" t="s">
        <v>1370</v>
      </c>
      <c r="B8" s="225">
        <f>SUM(B9:B11)</f>
        <v>452</v>
      </c>
      <c r="C8" s="225">
        <f>SUM(C9:C11)</f>
        <v>380</v>
      </c>
      <c r="D8" s="226">
        <f>(C8-B8)/B8</f>
        <v>-0.15929203539823</v>
      </c>
    </row>
    <row r="9" s="218" customFormat="1" ht="21" customHeight="1" spans="1:4">
      <c r="A9" s="224" t="s">
        <v>1371</v>
      </c>
      <c r="B9" s="225">
        <v>300</v>
      </c>
      <c r="C9" s="225">
        <v>240</v>
      </c>
      <c r="D9" s="226">
        <f>(C9-B9)/B9</f>
        <v>-0.2</v>
      </c>
    </row>
    <row r="10" s="218" customFormat="1" ht="21" customHeight="1" spans="1:4">
      <c r="A10" s="224" t="s">
        <v>1372</v>
      </c>
      <c r="B10" s="225"/>
      <c r="C10" s="225"/>
      <c r="D10" s="226"/>
    </row>
    <row r="11" s="218" customFormat="1" ht="30" customHeight="1" spans="1:4">
      <c r="A11" s="224" t="s">
        <v>1373</v>
      </c>
      <c r="B11" s="225">
        <v>152</v>
      </c>
      <c r="C11" s="225">
        <v>140</v>
      </c>
      <c r="D11" s="226">
        <f>(C11-B11)/B11</f>
        <v>-0.0789473684210526</v>
      </c>
    </row>
    <row r="12" s="219" customFormat="1" ht="21" customHeight="1" spans="1:4">
      <c r="A12" s="224" t="s">
        <v>1374</v>
      </c>
      <c r="B12" s="227"/>
      <c r="C12" s="228"/>
      <c r="D12" s="226"/>
    </row>
    <row r="13" ht="21" customHeight="1" spans="1:4">
      <c r="A13" s="224" t="s">
        <v>1375</v>
      </c>
      <c r="B13" s="227"/>
      <c r="C13" s="229"/>
      <c r="D13" s="226"/>
    </row>
    <row r="14" ht="21" customHeight="1" spans="1:4">
      <c r="A14" s="224" t="s">
        <v>1376</v>
      </c>
      <c r="B14" s="227"/>
      <c r="C14" s="229"/>
      <c r="D14" s="226"/>
    </row>
    <row r="15" ht="21" customHeight="1" spans="1:4">
      <c r="A15" s="224" t="s">
        <v>1377</v>
      </c>
      <c r="B15" s="227"/>
      <c r="C15" s="229"/>
      <c r="D15" s="226"/>
    </row>
    <row r="16" ht="21" customHeight="1" spans="1:4">
      <c r="A16" s="224" t="s">
        <v>1378</v>
      </c>
      <c r="B16" s="227"/>
      <c r="C16" s="229"/>
      <c r="D16" s="226"/>
    </row>
    <row r="17" ht="31" customHeight="1" spans="1:4">
      <c r="A17" s="224" t="s">
        <v>1379</v>
      </c>
      <c r="B17" s="227"/>
      <c r="C17" s="229"/>
      <c r="D17" s="226"/>
    </row>
    <row r="18" ht="21" customHeight="1" spans="1:4">
      <c r="A18" s="224" t="s">
        <v>1380</v>
      </c>
      <c r="B18" s="227"/>
      <c r="C18" s="229"/>
      <c r="D18" s="226"/>
    </row>
    <row r="19" ht="21" customHeight="1" spans="1:4">
      <c r="A19" s="224" t="s">
        <v>1381</v>
      </c>
      <c r="B19" s="227"/>
      <c r="C19" s="229"/>
      <c r="D19" s="226"/>
    </row>
    <row r="20" ht="21" customHeight="1" spans="1:4">
      <c r="A20" s="224" t="s">
        <v>1382</v>
      </c>
      <c r="B20" s="227"/>
      <c r="C20" s="229"/>
      <c r="D20" s="226"/>
    </row>
    <row r="21" ht="30" customHeight="1" spans="1:4">
      <c r="A21" s="224" t="s">
        <v>1383</v>
      </c>
      <c r="B21" s="227"/>
      <c r="C21" s="229"/>
      <c r="D21" s="226"/>
    </row>
    <row r="22" ht="21" customHeight="1" spans="1:4">
      <c r="A22" s="224" t="s">
        <v>1384</v>
      </c>
      <c r="B22" s="227"/>
      <c r="C22" s="229"/>
      <c r="D22" s="226"/>
    </row>
    <row r="23" ht="21" customHeight="1" spans="1:4">
      <c r="A23" s="230" t="s">
        <v>97</v>
      </c>
      <c r="B23" s="227"/>
      <c r="C23" s="229"/>
      <c r="D23" s="226"/>
    </row>
    <row r="24" ht="21" customHeight="1" spans="1:4">
      <c r="A24" s="224" t="s">
        <v>1385</v>
      </c>
      <c r="B24" s="227"/>
      <c r="C24" s="229"/>
      <c r="D24" s="226"/>
    </row>
    <row r="25" ht="21" customHeight="1" spans="1:4">
      <c r="A25" s="224" t="s">
        <v>1386</v>
      </c>
      <c r="B25" s="227"/>
      <c r="C25" s="229"/>
      <c r="D25" s="226"/>
    </row>
    <row r="26" ht="21" customHeight="1" spans="1:4">
      <c r="A26" s="230" t="s">
        <v>1387</v>
      </c>
      <c r="B26" s="231"/>
      <c r="C26" s="229"/>
      <c r="D26" s="226"/>
    </row>
    <row r="27" ht="21" customHeight="1" spans="1:4">
      <c r="A27" s="232" t="s">
        <v>1388</v>
      </c>
      <c r="B27" s="233">
        <f>B5+B24+B26</f>
        <v>1652</v>
      </c>
      <c r="C27" s="233">
        <f>C5+C24+C26</f>
        <v>1680</v>
      </c>
      <c r="D27" s="223">
        <f>(C27-B27)/B27</f>
        <v>0.0169491525423729</v>
      </c>
    </row>
  </sheetData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H11" sqref="H11"/>
    </sheetView>
  </sheetViews>
  <sheetFormatPr defaultColWidth="9" defaultRowHeight="12.75" outlineLevelCol="3"/>
  <cols>
    <col min="1" max="1" width="46.3333333333333" style="197" customWidth="1"/>
    <col min="2" max="2" width="16.6666666666667" style="197" customWidth="1"/>
    <col min="3" max="3" width="19.3333333333333" style="197" customWidth="1"/>
    <col min="4" max="4" width="19.1666666666667" style="197" customWidth="1"/>
    <col min="5" max="143" width="9.33333333333333" style="197"/>
    <col min="144" max="144" width="47.8333333333333" style="197" customWidth="1"/>
    <col min="145" max="145" width="16" style="197" customWidth="1"/>
    <col min="146" max="146" width="16.3333333333333" style="197" customWidth="1"/>
    <col min="147" max="147" width="12.8333333333333" style="197" customWidth="1"/>
    <col min="148" max="253" width="9" style="197" hidden="1" customWidth="1"/>
    <col min="254" max="399" width="9.33333333333333" style="197"/>
    <col min="400" max="400" width="47.8333333333333" style="197" customWidth="1"/>
    <col min="401" max="401" width="16" style="197" customWidth="1"/>
    <col min="402" max="402" width="16.3333333333333" style="197" customWidth="1"/>
    <col min="403" max="403" width="12.8333333333333" style="197" customWidth="1"/>
    <col min="404" max="509" width="9" style="197" hidden="1" customWidth="1"/>
    <col min="510" max="655" width="9.33333333333333" style="197"/>
    <col min="656" max="656" width="47.8333333333333" style="197" customWidth="1"/>
    <col min="657" max="657" width="16" style="197" customWidth="1"/>
    <col min="658" max="658" width="16.3333333333333" style="197" customWidth="1"/>
    <col min="659" max="659" width="12.8333333333333" style="197" customWidth="1"/>
    <col min="660" max="765" width="9" style="197" hidden="1" customWidth="1"/>
    <col min="766" max="911" width="9.33333333333333" style="197"/>
    <col min="912" max="912" width="47.8333333333333" style="197" customWidth="1"/>
    <col min="913" max="913" width="16" style="197" customWidth="1"/>
    <col min="914" max="914" width="16.3333333333333" style="197" customWidth="1"/>
    <col min="915" max="915" width="12.8333333333333" style="197" customWidth="1"/>
    <col min="916" max="1021" width="9" style="197" hidden="1" customWidth="1"/>
    <col min="1022" max="1167" width="9.33333333333333" style="197"/>
    <col min="1168" max="1168" width="47.8333333333333" style="197" customWidth="1"/>
    <col min="1169" max="1169" width="16" style="197" customWidth="1"/>
    <col min="1170" max="1170" width="16.3333333333333" style="197" customWidth="1"/>
    <col min="1171" max="1171" width="12.8333333333333" style="197" customWidth="1"/>
    <col min="1172" max="1277" width="9" style="197" hidden="1" customWidth="1"/>
    <col min="1278" max="1423" width="9.33333333333333" style="197"/>
    <col min="1424" max="1424" width="47.8333333333333" style="197" customWidth="1"/>
    <col min="1425" max="1425" width="16" style="197" customWidth="1"/>
    <col min="1426" max="1426" width="16.3333333333333" style="197" customWidth="1"/>
    <col min="1427" max="1427" width="12.8333333333333" style="197" customWidth="1"/>
    <col min="1428" max="1533" width="9" style="197" hidden="1" customWidth="1"/>
    <col min="1534" max="1679" width="9.33333333333333" style="197"/>
    <col min="1680" max="1680" width="47.8333333333333" style="197" customWidth="1"/>
    <col min="1681" max="1681" width="16" style="197" customWidth="1"/>
    <col min="1682" max="1682" width="16.3333333333333" style="197" customWidth="1"/>
    <col min="1683" max="1683" width="12.8333333333333" style="197" customWidth="1"/>
    <col min="1684" max="1789" width="9" style="197" hidden="1" customWidth="1"/>
    <col min="1790" max="1935" width="9.33333333333333" style="197"/>
    <col min="1936" max="1936" width="47.8333333333333" style="197" customWidth="1"/>
    <col min="1937" max="1937" width="16" style="197" customWidth="1"/>
    <col min="1938" max="1938" width="16.3333333333333" style="197" customWidth="1"/>
    <col min="1939" max="1939" width="12.8333333333333" style="197" customWidth="1"/>
    <col min="1940" max="2045" width="9" style="197" hidden="1" customWidth="1"/>
    <col min="2046" max="2191" width="9.33333333333333" style="197"/>
    <col min="2192" max="2192" width="47.8333333333333" style="197" customWidth="1"/>
    <col min="2193" max="2193" width="16" style="197" customWidth="1"/>
    <col min="2194" max="2194" width="16.3333333333333" style="197" customWidth="1"/>
    <col min="2195" max="2195" width="12.8333333333333" style="197" customWidth="1"/>
    <col min="2196" max="2301" width="9" style="197" hidden="1" customWidth="1"/>
    <col min="2302" max="2447" width="9.33333333333333" style="197"/>
    <col min="2448" max="2448" width="47.8333333333333" style="197" customWidth="1"/>
    <col min="2449" max="2449" width="16" style="197" customWidth="1"/>
    <col min="2450" max="2450" width="16.3333333333333" style="197" customWidth="1"/>
    <col min="2451" max="2451" width="12.8333333333333" style="197" customWidth="1"/>
    <col min="2452" max="2557" width="9" style="197" hidden="1" customWidth="1"/>
    <col min="2558" max="2703" width="9.33333333333333" style="197"/>
    <col min="2704" max="2704" width="47.8333333333333" style="197" customWidth="1"/>
    <col min="2705" max="2705" width="16" style="197" customWidth="1"/>
    <col min="2706" max="2706" width="16.3333333333333" style="197" customWidth="1"/>
    <col min="2707" max="2707" width="12.8333333333333" style="197" customWidth="1"/>
    <col min="2708" max="2813" width="9" style="197" hidden="1" customWidth="1"/>
    <col min="2814" max="2959" width="9.33333333333333" style="197"/>
    <col min="2960" max="2960" width="47.8333333333333" style="197" customWidth="1"/>
    <col min="2961" max="2961" width="16" style="197" customWidth="1"/>
    <col min="2962" max="2962" width="16.3333333333333" style="197" customWidth="1"/>
    <col min="2963" max="2963" width="12.8333333333333" style="197" customWidth="1"/>
    <col min="2964" max="3069" width="9" style="197" hidden="1" customWidth="1"/>
    <col min="3070" max="3215" width="9.33333333333333" style="197"/>
    <col min="3216" max="3216" width="47.8333333333333" style="197" customWidth="1"/>
    <col min="3217" max="3217" width="16" style="197" customWidth="1"/>
    <col min="3218" max="3218" width="16.3333333333333" style="197" customWidth="1"/>
    <col min="3219" max="3219" width="12.8333333333333" style="197" customWidth="1"/>
    <col min="3220" max="3325" width="9" style="197" hidden="1" customWidth="1"/>
    <col min="3326" max="3471" width="9.33333333333333" style="197"/>
    <col min="3472" max="3472" width="47.8333333333333" style="197" customWidth="1"/>
    <col min="3473" max="3473" width="16" style="197" customWidth="1"/>
    <col min="3474" max="3474" width="16.3333333333333" style="197" customWidth="1"/>
    <col min="3475" max="3475" width="12.8333333333333" style="197" customWidth="1"/>
    <col min="3476" max="3581" width="9" style="197" hidden="1" customWidth="1"/>
    <col min="3582" max="3727" width="9.33333333333333" style="197"/>
    <col min="3728" max="3728" width="47.8333333333333" style="197" customWidth="1"/>
    <col min="3729" max="3729" width="16" style="197" customWidth="1"/>
    <col min="3730" max="3730" width="16.3333333333333" style="197" customWidth="1"/>
    <col min="3731" max="3731" width="12.8333333333333" style="197" customWidth="1"/>
    <col min="3732" max="3837" width="9" style="197" hidden="1" customWidth="1"/>
    <col min="3838" max="3983" width="9.33333333333333" style="197"/>
    <col min="3984" max="3984" width="47.8333333333333" style="197" customWidth="1"/>
    <col min="3985" max="3985" width="16" style="197" customWidth="1"/>
    <col min="3986" max="3986" width="16.3333333333333" style="197" customWidth="1"/>
    <col min="3987" max="3987" width="12.8333333333333" style="197" customWidth="1"/>
    <col min="3988" max="4093" width="9" style="197" hidden="1" customWidth="1"/>
    <col min="4094" max="4239" width="9.33333333333333" style="197"/>
    <col min="4240" max="4240" width="47.8333333333333" style="197" customWidth="1"/>
    <col min="4241" max="4241" width="16" style="197" customWidth="1"/>
    <col min="4242" max="4242" width="16.3333333333333" style="197" customWidth="1"/>
    <col min="4243" max="4243" width="12.8333333333333" style="197" customWidth="1"/>
    <col min="4244" max="4349" width="9" style="197" hidden="1" customWidth="1"/>
    <col min="4350" max="4495" width="9.33333333333333" style="197"/>
    <col min="4496" max="4496" width="47.8333333333333" style="197" customWidth="1"/>
    <col min="4497" max="4497" width="16" style="197" customWidth="1"/>
    <col min="4498" max="4498" width="16.3333333333333" style="197" customWidth="1"/>
    <col min="4499" max="4499" width="12.8333333333333" style="197" customWidth="1"/>
    <col min="4500" max="4605" width="9" style="197" hidden="1" customWidth="1"/>
    <col min="4606" max="4751" width="9.33333333333333" style="197"/>
    <col min="4752" max="4752" width="47.8333333333333" style="197" customWidth="1"/>
    <col min="4753" max="4753" width="16" style="197" customWidth="1"/>
    <col min="4754" max="4754" width="16.3333333333333" style="197" customWidth="1"/>
    <col min="4755" max="4755" width="12.8333333333333" style="197" customWidth="1"/>
    <col min="4756" max="4861" width="9" style="197" hidden="1" customWidth="1"/>
    <col min="4862" max="5007" width="9.33333333333333" style="197"/>
    <col min="5008" max="5008" width="47.8333333333333" style="197" customWidth="1"/>
    <col min="5009" max="5009" width="16" style="197" customWidth="1"/>
    <col min="5010" max="5010" width="16.3333333333333" style="197" customWidth="1"/>
    <col min="5011" max="5011" width="12.8333333333333" style="197" customWidth="1"/>
    <col min="5012" max="5117" width="9" style="197" hidden="1" customWidth="1"/>
    <col min="5118" max="5263" width="9.33333333333333" style="197"/>
    <col min="5264" max="5264" width="47.8333333333333" style="197" customWidth="1"/>
    <col min="5265" max="5265" width="16" style="197" customWidth="1"/>
    <col min="5266" max="5266" width="16.3333333333333" style="197" customWidth="1"/>
    <col min="5267" max="5267" width="12.8333333333333" style="197" customWidth="1"/>
    <col min="5268" max="5373" width="9" style="197" hidden="1" customWidth="1"/>
    <col min="5374" max="5519" width="9.33333333333333" style="197"/>
    <col min="5520" max="5520" width="47.8333333333333" style="197" customWidth="1"/>
    <col min="5521" max="5521" width="16" style="197" customWidth="1"/>
    <col min="5522" max="5522" width="16.3333333333333" style="197" customWidth="1"/>
    <col min="5523" max="5523" width="12.8333333333333" style="197" customWidth="1"/>
    <col min="5524" max="5629" width="9" style="197" hidden="1" customWidth="1"/>
    <col min="5630" max="5775" width="9.33333333333333" style="197"/>
    <col min="5776" max="5776" width="47.8333333333333" style="197" customWidth="1"/>
    <col min="5777" max="5777" width="16" style="197" customWidth="1"/>
    <col min="5778" max="5778" width="16.3333333333333" style="197" customWidth="1"/>
    <col min="5779" max="5779" width="12.8333333333333" style="197" customWidth="1"/>
    <col min="5780" max="5885" width="9" style="197" hidden="1" customWidth="1"/>
    <col min="5886" max="6031" width="9.33333333333333" style="197"/>
    <col min="6032" max="6032" width="47.8333333333333" style="197" customWidth="1"/>
    <col min="6033" max="6033" width="16" style="197" customWidth="1"/>
    <col min="6034" max="6034" width="16.3333333333333" style="197" customWidth="1"/>
    <col min="6035" max="6035" width="12.8333333333333" style="197" customWidth="1"/>
    <col min="6036" max="6141" width="9" style="197" hidden="1" customWidth="1"/>
    <col min="6142" max="6287" width="9.33333333333333" style="197"/>
    <col min="6288" max="6288" width="47.8333333333333" style="197" customWidth="1"/>
    <col min="6289" max="6289" width="16" style="197" customWidth="1"/>
    <col min="6290" max="6290" width="16.3333333333333" style="197" customWidth="1"/>
    <col min="6291" max="6291" width="12.8333333333333" style="197" customWidth="1"/>
    <col min="6292" max="6397" width="9" style="197" hidden="1" customWidth="1"/>
    <col min="6398" max="6543" width="9.33333333333333" style="197"/>
    <col min="6544" max="6544" width="47.8333333333333" style="197" customWidth="1"/>
    <col min="6545" max="6545" width="16" style="197" customWidth="1"/>
    <col min="6546" max="6546" width="16.3333333333333" style="197" customWidth="1"/>
    <col min="6547" max="6547" width="12.8333333333333" style="197" customWidth="1"/>
    <col min="6548" max="6653" width="9" style="197" hidden="1" customWidth="1"/>
    <col min="6654" max="6799" width="9.33333333333333" style="197"/>
    <col min="6800" max="6800" width="47.8333333333333" style="197" customWidth="1"/>
    <col min="6801" max="6801" width="16" style="197" customWidth="1"/>
    <col min="6802" max="6802" width="16.3333333333333" style="197" customWidth="1"/>
    <col min="6803" max="6803" width="12.8333333333333" style="197" customWidth="1"/>
    <col min="6804" max="6909" width="9" style="197" hidden="1" customWidth="1"/>
    <col min="6910" max="7055" width="9.33333333333333" style="197"/>
    <col min="7056" max="7056" width="47.8333333333333" style="197" customWidth="1"/>
    <col min="7057" max="7057" width="16" style="197" customWidth="1"/>
    <col min="7058" max="7058" width="16.3333333333333" style="197" customWidth="1"/>
    <col min="7059" max="7059" width="12.8333333333333" style="197" customWidth="1"/>
    <col min="7060" max="7165" width="9" style="197" hidden="1" customWidth="1"/>
    <col min="7166" max="7311" width="9.33333333333333" style="197"/>
    <col min="7312" max="7312" width="47.8333333333333" style="197" customWidth="1"/>
    <col min="7313" max="7313" width="16" style="197" customWidth="1"/>
    <col min="7314" max="7314" width="16.3333333333333" style="197" customWidth="1"/>
    <col min="7315" max="7315" width="12.8333333333333" style="197" customWidth="1"/>
    <col min="7316" max="7421" width="9" style="197" hidden="1" customWidth="1"/>
    <col min="7422" max="7567" width="9.33333333333333" style="197"/>
    <col min="7568" max="7568" width="47.8333333333333" style="197" customWidth="1"/>
    <col min="7569" max="7569" width="16" style="197" customWidth="1"/>
    <col min="7570" max="7570" width="16.3333333333333" style="197" customWidth="1"/>
    <col min="7571" max="7571" width="12.8333333333333" style="197" customWidth="1"/>
    <col min="7572" max="7677" width="9" style="197" hidden="1" customWidth="1"/>
    <col min="7678" max="7823" width="9.33333333333333" style="197"/>
    <col min="7824" max="7824" width="47.8333333333333" style="197" customWidth="1"/>
    <col min="7825" max="7825" width="16" style="197" customWidth="1"/>
    <col min="7826" max="7826" width="16.3333333333333" style="197" customWidth="1"/>
    <col min="7827" max="7827" width="12.8333333333333" style="197" customWidth="1"/>
    <col min="7828" max="7933" width="9" style="197" hidden="1" customWidth="1"/>
    <col min="7934" max="8079" width="9.33333333333333" style="197"/>
    <col min="8080" max="8080" width="47.8333333333333" style="197" customWidth="1"/>
    <col min="8081" max="8081" width="16" style="197" customWidth="1"/>
    <col min="8082" max="8082" width="16.3333333333333" style="197" customWidth="1"/>
    <col min="8083" max="8083" width="12.8333333333333" style="197" customWidth="1"/>
    <col min="8084" max="8189" width="9" style="197" hidden="1" customWidth="1"/>
    <col min="8190" max="8335" width="9.33333333333333" style="197"/>
    <col min="8336" max="8336" width="47.8333333333333" style="197" customWidth="1"/>
    <col min="8337" max="8337" width="16" style="197" customWidth="1"/>
    <col min="8338" max="8338" width="16.3333333333333" style="197" customWidth="1"/>
    <col min="8339" max="8339" width="12.8333333333333" style="197" customWidth="1"/>
    <col min="8340" max="8445" width="9" style="197" hidden="1" customWidth="1"/>
    <col min="8446" max="8591" width="9.33333333333333" style="197"/>
    <col min="8592" max="8592" width="47.8333333333333" style="197" customWidth="1"/>
    <col min="8593" max="8593" width="16" style="197" customWidth="1"/>
    <col min="8594" max="8594" width="16.3333333333333" style="197" customWidth="1"/>
    <col min="8595" max="8595" width="12.8333333333333" style="197" customWidth="1"/>
    <col min="8596" max="8701" width="9" style="197" hidden="1" customWidth="1"/>
    <col min="8702" max="8847" width="9.33333333333333" style="197"/>
    <col min="8848" max="8848" width="47.8333333333333" style="197" customWidth="1"/>
    <col min="8849" max="8849" width="16" style="197" customWidth="1"/>
    <col min="8850" max="8850" width="16.3333333333333" style="197" customWidth="1"/>
    <col min="8851" max="8851" width="12.8333333333333" style="197" customWidth="1"/>
    <col min="8852" max="8957" width="9" style="197" hidden="1" customWidth="1"/>
    <col min="8958" max="9103" width="9.33333333333333" style="197"/>
    <col min="9104" max="9104" width="47.8333333333333" style="197" customWidth="1"/>
    <col min="9105" max="9105" width="16" style="197" customWidth="1"/>
    <col min="9106" max="9106" width="16.3333333333333" style="197" customWidth="1"/>
    <col min="9107" max="9107" width="12.8333333333333" style="197" customWidth="1"/>
    <col min="9108" max="9213" width="9" style="197" hidden="1" customWidth="1"/>
    <col min="9214" max="9359" width="9.33333333333333" style="197"/>
    <col min="9360" max="9360" width="47.8333333333333" style="197" customWidth="1"/>
    <col min="9361" max="9361" width="16" style="197" customWidth="1"/>
    <col min="9362" max="9362" width="16.3333333333333" style="197" customWidth="1"/>
    <col min="9363" max="9363" width="12.8333333333333" style="197" customWidth="1"/>
    <col min="9364" max="9469" width="9" style="197" hidden="1" customWidth="1"/>
    <col min="9470" max="9615" width="9.33333333333333" style="197"/>
    <col min="9616" max="9616" width="47.8333333333333" style="197" customWidth="1"/>
    <col min="9617" max="9617" width="16" style="197" customWidth="1"/>
    <col min="9618" max="9618" width="16.3333333333333" style="197" customWidth="1"/>
    <col min="9619" max="9619" width="12.8333333333333" style="197" customWidth="1"/>
    <col min="9620" max="9725" width="9" style="197" hidden="1" customWidth="1"/>
    <col min="9726" max="9871" width="9.33333333333333" style="197"/>
    <col min="9872" max="9872" width="47.8333333333333" style="197" customWidth="1"/>
    <col min="9873" max="9873" width="16" style="197" customWidth="1"/>
    <col min="9874" max="9874" width="16.3333333333333" style="197" customWidth="1"/>
    <col min="9875" max="9875" width="12.8333333333333" style="197" customWidth="1"/>
    <col min="9876" max="9981" width="9" style="197" hidden="1" customWidth="1"/>
    <col min="9982" max="10127" width="9.33333333333333" style="197"/>
    <col min="10128" max="10128" width="47.8333333333333" style="197" customWidth="1"/>
    <col min="10129" max="10129" width="16" style="197" customWidth="1"/>
    <col min="10130" max="10130" width="16.3333333333333" style="197" customWidth="1"/>
    <col min="10131" max="10131" width="12.8333333333333" style="197" customWidth="1"/>
    <col min="10132" max="10237" width="9" style="197" hidden="1" customWidth="1"/>
    <col min="10238" max="10383" width="9.33333333333333" style="197"/>
    <col min="10384" max="10384" width="47.8333333333333" style="197" customWidth="1"/>
    <col min="10385" max="10385" width="16" style="197" customWidth="1"/>
    <col min="10386" max="10386" width="16.3333333333333" style="197" customWidth="1"/>
    <col min="10387" max="10387" width="12.8333333333333" style="197" customWidth="1"/>
    <col min="10388" max="10493" width="9" style="197" hidden="1" customWidth="1"/>
    <col min="10494" max="10639" width="9.33333333333333" style="197"/>
    <col min="10640" max="10640" width="47.8333333333333" style="197" customWidth="1"/>
    <col min="10641" max="10641" width="16" style="197" customWidth="1"/>
    <col min="10642" max="10642" width="16.3333333333333" style="197" customWidth="1"/>
    <col min="10643" max="10643" width="12.8333333333333" style="197" customWidth="1"/>
    <col min="10644" max="10749" width="9" style="197" hidden="1" customWidth="1"/>
    <col min="10750" max="10895" width="9.33333333333333" style="197"/>
    <col min="10896" max="10896" width="47.8333333333333" style="197" customWidth="1"/>
    <col min="10897" max="10897" width="16" style="197" customWidth="1"/>
    <col min="10898" max="10898" width="16.3333333333333" style="197" customWidth="1"/>
    <col min="10899" max="10899" width="12.8333333333333" style="197" customWidth="1"/>
    <col min="10900" max="11005" width="9" style="197" hidden="1" customWidth="1"/>
    <col min="11006" max="11151" width="9.33333333333333" style="197"/>
    <col min="11152" max="11152" width="47.8333333333333" style="197" customWidth="1"/>
    <col min="11153" max="11153" width="16" style="197" customWidth="1"/>
    <col min="11154" max="11154" width="16.3333333333333" style="197" customWidth="1"/>
    <col min="11155" max="11155" width="12.8333333333333" style="197" customWidth="1"/>
    <col min="11156" max="11261" width="9" style="197" hidden="1" customWidth="1"/>
    <col min="11262" max="11407" width="9.33333333333333" style="197"/>
    <col min="11408" max="11408" width="47.8333333333333" style="197" customWidth="1"/>
    <col min="11409" max="11409" width="16" style="197" customWidth="1"/>
    <col min="11410" max="11410" width="16.3333333333333" style="197" customWidth="1"/>
    <col min="11411" max="11411" width="12.8333333333333" style="197" customWidth="1"/>
    <col min="11412" max="11517" width="9" style="197" hidden="1" customWidth="1"/>
    <col min="11518" max="11663" width="9.33333333333333" style="197"/>
    <col min="11664" max="11664" width="47.8333333333333" style="197" customWidth="1"/>
    <col min="11665" max="11665" width="16" style="197" customWidth="1"/>
    <col min="11666" max="11666" width="16.3333333333333" style="197" customWidth="1"/>
    <col min="11667" max="11667" width="12.8333333333333" style="197" customWidth="1"/>
    <col min="11668" max="11773" width="9" style="197" hidden="1" customWidth="1"/>
    <col min="11774" max="11919" width="9.33333333333333" style="197"/>
    <col min="11920" max="11920" width="47.8333333333333" style="197" customWidth="1"/>
    <col min="11921" max="11921" width="16" style="197" customWidth="1"/>
    <col min="11922" max="11922" width="16.3333333333333" style="197" customWidth="1"/>
    <col min="11923" max="11923" width="12.8333333333333" style="197" customWidth="1"/>
    <col min="11924" max="12029" width="9" style="197" hidden="1" customWidth="1"/>
    <col min="12030" max="12175" width="9.33333333333333" style="197"/>
    <col min="12176" max="12176" width="47.8333333333333" style="197" customWidth="1"/>
    <col min="12177" max="12177" width="16" style="197" customWidth="1"/>
    <col min="12178" max="12178" width="16.3333333333333" style="197" customWidth="1"/>
    <col min="12179" max="12179" width="12.8333333333333" style="197" customWidth="1"/>
    <col min="12180" max="12285" width="9" style="197" hidden="1" customWidth="1"/>
    <col min="12286" max="12431" width="9.33333333333333" style="197"/>
    <col min="12432" max="12432" width="47.8333333333333" style="197" customWidth="1"/>
    <col min="12433" max="12433" width="16" style="197" customWidth="1"/>
    <col min="12434" max="12434" width="16.3333333333333" style="197" customWidth="1"/>
    <col min="12435" max="12435" width="12.8333333333333" style="197" customWidth="1"/>
    <col min="12436" max="12541" width="9" style="197" hidden="1" customWidth="1"/>
    <col min="12542" max="12687" width="9.33333333333333" style="197"/>
    <col min="12688" max="12688" width="47.8333333333333" style="197" customWidth="1"/>
    <col min="12689" max="12689" width="16" style="197" customWidth="1"/>
    <col min="12690" max="12690" width="16.3333333333333" style="197" customWidth="1"/>
    <col min="12691" max="12691" width="12.8333333333333" style="197" customWidth="1"/>
    <col min="12692" max="12797" width="9" style="197" hidden="1" customWidth="1"/>
    <col min="12798" max="12943" width="9.33333333333333" style="197"/>
    <col min="12944" max="12944" width="47.8333333333333" style="197" customWidth="1"/>
    <col min="12945" max="12945" width="16" style="197" customWidth="1"/>
    <col min="12946" max="12946" width="16.3333333333333" style="197" customWidth="1"/>
    <col min="12947" max="12947" width="12.8333333333333" style="197" customWidth="1"/>
    <col min="12948" max="13053" width="9" style="197" hidden="1" customWidth="1"/>
    <col min="13054" max="13199" width="9.33333333333333" style="197"/>
    <col min="13200" max="13200" width="47.8333333333333" style="197" customWidth="1"/>
    <col min="13201" max="13201" width="16" style="197" customWidth="1"/>
    <col min="13202" max="13202" width="16.3333333333333" style="197" customWidth="1"/>
    <col min="13203" max="13203" width="12.8333333333333" style="197" customWidth="1"/>
    <col min="13204" max="13309" width="9" style="197" hidden="1" customWidth="1"/>
    <col min="13310" max="13455" width="9.33333333333333" style="197"/>
    <col min="13456" max="13456" width="47.8333333333333" style="197" customWidth="1"/>
    <col min="13457" max="13457" width="16" style="197" customWidth="1"/>
    <col min="13458" max="13458" width="16.3333333333333" style="197" customWidth="1"/>
    <col min="13459" max="13459" width="12.8333333333333" style="197" customWidth="1"/>
    <col min="13460" max="13565" width="9" style="197" hidden="1" customWidth="1"/>
    <col min="13566" max="13711" width="9.33333333333333" style="197"/>
    <col min="13712" max="13712" width="47.8333333333333" style="197" customWidth="1"/>
    <col min="13713" max="13713" width="16" style="197" customWidth="1"/>
    <col min="13714" max="13714" width="16.3333333333333" style="197" customWidth="1"/>
    <col min="13715" max="13715" width="12.8333333333333" style="197" customWidth="1"/>
    <col min="13716" max="13821" width="9" style="197" hidden="1" customWidth="1"/>
    <col min="13822" max="13967" width="9.33333333333333" style="197"/>
    <col min="13968" max="13968" width="47.8333333333333" style="197" customWidth="1"/>
    <col min="13969" max="13969" width="16" style="197" customWidth="1"/>
    <col min="13970" max="13970" width="16.3333333333333" style="197" customWidth="1"/>
    <col min="13971" max="13971" width="12.8333333333333" style="197" customWidth="1"/>
    <col min="13972" max="14077" width="9" style="197" hidden="1" customWidth="1"/>
    <col min="14078" max="14223" width="9.33333333333333" style="197"/>
    <col min="14224" max="14224" width="47.8333333333333" style="197" customWidth="1"/>
    <col min="14225" max="14225" width="16" style="197" customWidth="1"/>
    <col min="14226" max="14226" width="16.3333333333333" style="197" customWidth="1"/>
    <col min="14227" max="14227" width="12.8333333333333" style="197" customWidth="1"/>
    <col min="14228" max="14333" width="9" style="197" hidden="1" customWidth="1"/>
    <col min="14334" max="14479" width="9.33333333333333" style="197"/>
    <col min="14480" max="14480" width="47.8333333333333" style="197" customWidth="1"/>
    <col min="14481" max="14481" width="16" style="197" customWidth="1"/>
    <col min="14482" max="14482" width="16.3333333333333" style="197" customWidth="1"/>
    <col min="14483" max="14483" width="12.8333333333333" style="197" customWidth="1"/>
    <col min="14484" max="14589" width="9" style="197" hidden="1" customWidth="1"/>
    <col min="14590" max="14735" width="9.33333333333333" style="197"/>
    <col min="14736" max="14736" width="47.8333333333333" style="197" customWidth="1"/>
    <col min="14737" max="14737" width="16" style="197" customWidth="1"/>
    <col min="14738" max="14738" width="16.3333333333333" style="197" customWidth="1"/>
    <col min="14739" max="14739" width="12.8333333333333" style="197" customWidth="1"/>
    <col min="14740" max="14845" width="9" style="197" hidden="1" customWidth="1"/>
    <col min="14846" max="14991" width="9.33333333333333" style="197"/>
    <col min="14992" max="14992" width="47.8333333333333" style="197" customWidth="1"/>
    <col min="14993" max="14993" width="16" style="197" customWidth="1"/>
    <col min="14994" max="14994" width="16.3333333333333" style="197" customWidth="1"/>
    <col min="14995" max="14995" width="12.8333333333333" style="197" customWidth="1"/>
    <col min="14996" max="15101" width="9" style="197" hidden="1" customWidth="1"/>
    <col min="15102" max="15247" width="9.33333333333333" style="197"/>
    <col min="15248" max="15248" width="47.8333333333333" style="197" customWidth="1"/>
    <col min="15249" max="15249" width="16" style="197" customWidth="1"/>
    <col min="15250" max="15250" width="16.3333333333333" style="197" customWidth="1"/>
    <col min="15251" max="15251" width="12.8333333333333" style="197" customWidth="1"/>
    <col min="15252" max="15357" width="9" style="197" hidden="1" customWidth="1"/>
    <col min="15358" max="15503" width="9.33333333333333" style="197"/>
    <col min="15504" max="15504" width="47.8333333333333" style="197" customWidth="1"/>
    <col min="15505" max="15505" width="16" style="197" customWidth="1"/>
    <col min="15506" max="15506" width="16.3333333333333" style="197" customWidth="1"/>
    <col min="15507" max="15507" width="12.8333333333333" style="197" customWidth="1"/>
    <col min="15508" max="15613" width="9" style="197" hidden="1" customWidth="1"/>
    <col min="15614" max="15759" width="9.33333333333333" style="197"/>
    <col min="15760" max="15760" width="47.8333333333333" style="197" customWidth="1"/>
    <col min="15761" max="15761" width="16" style="197" customWidth="1"/>
    <col min="15762" max="15762" width="16.3333333333333" style="197" customWidth="1"/>
    <col min="15763" max="15763" width="12.8333333333333" style="197" customWidth="1"/>
    <col min="15764" max="15869" width="9" style="197" hidden="1" customWidth="1"/>
    <col min="15870" max="16015" width="9.33333333333333" style="197"/>
    <col min="16016" max="16016" width="47.8333333333333" style="197" customWidth="1"/>
    <col min="16017" max="16017" width="16" style="197" customWidth="1"/>
    <col min="16018" max="16018" width="16.3333333333333" style="197" customWidth="1"/>
    <col min="16019" max="16019" width="12.8333333333333" style="197" customWidth="1"/>
    <col min="16020" max="16125" width="9" style="197" hidden="1" customWidth="1"/>
    <col min="16126" max="16384" width="9.33333333333333" style="197"/>
  </cols>
  <sheetData>
    <row r="1" s="196" customFormat="1" ht="19.5" customHeight="1" spans="1:1">
      <c r="A1" s="198" t="s">
        <v>41</v>
      </c>
    </row>
    <row r="2" s="196" customFormat="1" ht="28.5" customHeight="1" spans="1:4">
      <c r="A2" s="199" t="s">
        <v>42</v>
      </c>
      <c r="B2" s="199"/>
      <c r="C2" s="199"/>
      <c r="D2" s="199"/>
    </row>
    <row r="3" s="196" customFormat="1" ht="19.5" customHeight="1" spans="1:4">
      <c r="A3" s="200"/>
      <c r="D3" s="201" t="s">
        <v>66</v>
      </c>
    </row>
    <row r="4" s="196" customFormat="1" ht="37" customHeight="1" spans="1:4">
      <c r="A4" s="202" t="s">
        <v>1389</v>
      </c>
      <c r="B4" s="203" t="s">
        <v>145</v>
      </c>
      <c r="C4" s="203" t="s">
        <v>146</v>
      </c>
      <c r="D4" s="204" t="s">
        <v>1390</v>
      </c>
    </row>
    <row r="5" s="196" customFormat="1" ht="24" customHeight="1" spans="1:4">
      <c r="A5" s="205" t="s">
        <v>1391</v>
      </c>
      <c r="B5" s="206">
        <f>B6+B9</f>
        <v>208</v>
      </c>
      <c r="C5" s="206">
        <f>C6+C9</f>
        <v>180</v>
      </c>
      <c r="D5" s="207">
        <f>(C5-B5)/B5</f>
        <v>-0.134615384615385</v>
      </c>
    </row>
    <row r="6" s="196" customFormat="1" ht="24" customHeight="1" spans="1:4">
      <c r="A6" s="205" t="s">
        <v>1392</v>
      </c>
      <c r="B6" s="208"/>
      <c r="C6" s="209"/>
      <c r="D6" s="210"/>
    </row>
    <row r="7" s="196" customFormat="1" ht="24" customHeight="1" spans="1:4">
      <c r="A7" s="211" t="s">
        <v>1393</v>
      </c>
      <c r="B7" s="208"/>
      <c r="C7" s="209"/>
      <c r="D7" s="210"/>
    </row>
    <row r="8" s="196" customFormat="1" ht="24" customHeight="1" spans="1:4">
      <c r="A8" s="211" t="s">
        <v>1394</v>
      </c>
      <c r="B8" s="208"/>
      <c r="C8" s="209"/>
      <c r="D8" s="210"/>
    </row>
    <row r="9" s="196" customFormat="1" ht="24" customHeight="1" spans="1:4">
      <c r="A9" s="205" t="s">
        <v>1395</v>
      </c>
      <c r="B9" s="206">
        <f>SUM(B10:B14)</f>
        <v>208</v>
      </c>
      <c r="C9" s="212">
        <v>180</v>
      </c>
      <c r="D9" s="207">
        <f t="shared" ref="D6:D20" si="0">(C9-B9)/B9</f>
        <v>-0.134615384615385</v>
      </c>
    </row>
    <row r="10" s="196" customFormat="1" ht="24" customHeight="1" spans="1:4">
      <c r="A10" s="211" t="s">
        <v>1396</v>
      </c>
      <c r="B10" s="206"/>
      <c r="C10" s="209"/>
      <c r="D10" s="210"/>
    </row>
    <row r="11" s="196" customFormat="1" ht="24" customHeight="1" spans="1:4">
      <c r="A11" s="211" t="s">
        <v>1397</v>
      </c>
      <c r="B11" s="213"/>
      <c r="C11" s="209"/>
      <c r="D11" s="210"/>
    </row>
    <row r="12" s="196" customFormat="1" ht="24" customHeight="1" spans="1:4">
      <c r="A12" s="211" t="s">
        <v>1398</v>
      </c>
      <c r="B12" s="213"/>
      <c r="C12" s="209"/>
      <c r="D12" s="210"/>
    </row>
    <row r="13" s="196" customFormat="1" ht="24" customHeight="1" spans="1:4">
      <c r="A13" s="211" t="s">
        <v>1399</v>
      </c>
      <c r="B13" s="165"/>
      <c r="C13" s="209"/>
      <c r="D13" s="210"/>
    </row>
    <row r="14" s="196" customFormat="1" ht="24" customHeight="1" spans="1:4">
      <c r="A14" s="214" t="s">
        <v>1400</v>
      </c>
      <c r="B14" s="208">
        <f t="shared" ref="B14:B17" si="1">B15</f>
        <v>208</v>
      </c>
      <c r="C14" s="209">
        <v>180</v>
      </c>
      <c r="D14" s="210">
        <f t="shared" si="0"/>
        <v>-0.134615384615385</v>
      </c>
    </row>
    <row r="15" s="196" customFormat="1" ht="24" customHeight="1" spans="1:4">
      <c r="A15" s="211" t="s">
        <v>1401</v>
      </c>
      <c r="B15" s="208">
        <v>208</v>
      </c>
      <c r="C15" s="209">
        <v>180</v>
      </c>
      <c r="D15" s="210">
        <f t="shared" si="0"/>
        <v>-0.134615384615385</v>
      </c>
    </row>
    <row r="16" s="196" customFormat="1" ht="24" customHeight="1" spans="1:4">
      <c r="A16" s="205" t="s">
        <v>138</v>
      </c>
      <c r="B16" s="215">
        <f t="shared" si="1"/>
        <v>1444</v>
      </c>
      <c r="C16" s="215">
        <v>1500</v>
      </c>
      <c r="D16" s="207">
        <f t="shared" si="0"/>
        <v>0.038781163434903</v>
      </c>
    </row>
    <row r="17" s="196" customFormat="1" ht="24" customHeight="1" spans="1:4">
      <c r="A17" s="214" t="s">
        <v>1324</v>
      </c>
      <c r="B17" s="216">
        <f t="shared" si="1"/>
        <v>1444</v>
      </c>
      <c r="C17" s="216">
        <v>1500</v>
      </c>
      <c r="D17" s="210">
        <f t="shared" si="0"/>
        <v>0.038781163434903</v>
      </c>
    </row>
    <row r="18" s="196" customFormat="1" ht="24" customHeight="1" spans="1:4">
      <c r="A18" s="214" t="s">
        <v>1402</v>
      </c>
      <c r="B18" s="216">
        <v>1444</v>
      </c>
      <c r="C18" s="216">
        <v>1500</v>
      </c>
      <c r="D18" s="210">
        <f t="shared" si="0"/>
        <v>0.038781163434903</v>
      </c>
    </row>
    <row r="19" s="196" customFormat="1" ht="24" customHeight="1" spans="1:4">
      <c r="A19" s="205" t="s">
        <v>1403</v>
      </c>
      <c r="B19" s="209"/>
      <c r="C19" s="209"/>
      <c r="D19" s="210"/>
    </row>
    <row r="20" s="196" customFormat="1" ht="24" customHeight="1" spans="1:4">
      <c r="A20" s="217" t="s">
        <v>1404</v>
      </c>
      <c r="B20" s="106">
        <f>B5+B16+B19</f>
        <v>1652</v>
      </c>
      <c r="C20" s="106">
        <f>C5+C16+C19</f>
        <v>1680</v>
      </c>
      <c r="D20" s="207">
        <f t="shared" si="0"/>
        <v>0.0169491525423729</v>
      </c>
    </row>
    <row r="21" s="196" customFormat="1" ht="19.5" customHeight="1"/>
  </sheetData>
  <mergeCells count="1">
    <mergeCell ref="A2:D2"/>
  </mergeCells>
  <printOptions horizontalCentered="1"/>
  <pageMargins left="0.708333333333333" right="0.708333333333333" top="0.747916666666667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43"/>
  <sheetViews>
    <sheetView showGridLines="0" showZeros="0" topLeftCell="A25" workbookViewId="0">
      <selection activeCell="H37" sqref="H37"/>
    </sheetView>
  </sheetViews>
  <sheetFormatPr defaultColWidth="9" defaultRowHeight="11.25"/>
  <cols>
    <col min="1" max="1" width="45.1666666666667" customWidth="1"/>
    <col min="2" max="2" width="23.5" customWidth="1"/>
    <col min="3" max="3" width="19.6666666666667" customWidth="1"/>
    <col min="4" max="4" width="16.1666666666667" customWidth="1"/>
    <col min="5" max="11" width="12" customWidth="1"/>
    <col min="12" max="12" width="8.33333333333333" customWidth="1"/>
    <col min="13" max="49" width="12" customWidth="1"/>
  </cols>
  <sheetData>
    <row r="1" ht="19.5" customHeight="1" spans="1:1">
      <c r="A1" s="198" t="s">
        <v>4</v>
      </c>
    </row>
    <row r="2" ht="34.5" customHeight="1" spans="1:49">
      <c r="A2" s="385" t="s">
        <v>5</v>
      </c>
      <c r="B2" s="385"/>
      <c r="C2" s="385"/>
      <c r="D2" s="385"/>
      <c r="E2" s="386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  <c r="AO2" s="400"/>
      <c r="AP2" s="400"/>
      <c r="AQ2" s="400"/>
      <c r="AR2" s="400"/>
      <c r="AS2" s="400"/>
      <c r="AT2" s="400"/>
      <c r="AU2" s="400"/>
      <c r="AV2" s="400"/>
      <c r="AW2" s="400"/>
    </row>
    <row r="3" ht="19.5" customHeight="1" spans="1:49">
      <c r="A3" s="401"/>
      <c r="B3" s="402"/>
      <c r="C3" s="403" t="s">
        <v>65</v>
      </c>
      <c r="D3" s="404" t="s">
        <v>66</v>
      </c>
      <c r="E3" s="428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  <c r="AO3" s="405"/>
      <c r="AP3" s="405"/>
      <c r="AQ3" s="405"/>
      <c r="AR3" s="405"/>
      <c r="AS3" s="405"/>
      <c r="AT3" s="405"/>
      <c r="AU3" s="405"/>
      <c r="AV3" s="405"/>
      <c r="AW3" s="405"/>
    </row>
    <row r="4" s="240" customFormat="1" ht="31" customHeight="1" spans="1:49">
      <c r="A4" s="241" t="s">
        <v>67</v>
      </c>
      <c r="B4" s="241" t="s">
        <v>68</v>
      </c>
      <c r="C4" s="242" t="s">
        <v>69</v>
      </c>
      <c r="D4" s="243" t="s">
        <v>70</v>
      </c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52"/>
    </row>
    <row r="5" s="427" customFormat="1" ht="19.5" customHeight="1" spans="1:4">
      <c r="A5" s="391" t="s">
        <v>71</v>
      </c>
      <c r="B5" s="406">
        <f>B22+B6</f>
        <v>68945</v>
      </c>
      <c r="C5" s="406">
        <f>C22+C6</f>
        <v>69132</v>
      </c>
      <c r="D5" s="429">
        <f>C5/B5</f>
        <v>1.00271230691131</v>
      </c>
    </row>
    <row r="6" s="399" customFormat="1" ht="19.5" customHeight="1" spans="1:49">
      <c r="A6" s="409" t="s">
        <v>72</v>
      </c>
      <c r="B6" s="406">
        <f>SUM(B7:B21)</f>
        <v>42159</v>
      </c>
      <c r="C6" s="406">
        <f>SUM(C7:C21)</f>
        <v>42472</v>
      </c>
      <c r="D6" s="408">
        <f>C6/B6</f>
        <v>1.00742427476933</v>
      </c>
      <c r="E6" s="251"/>
      <c r="F6" s="251"/>
      <c r="G6" s="251"/>
      <c r="H6" s="251"/>
      <c r="I6" s="251"/>
      <c r="J6" s="251"/>
      <c r="K6" s="251"/>
      <c r="L6" s="422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</row>
    <row r="7" s="240" customFormat="1" ht="19.5" customHeight="1" spans="1:49">
      <c r="A7" s="410" t="s">
        <v>73</v>
      </c>
      <c r="B7" s="411">
        <v>21101</v>
      </c>
      <c r="C7" s="411">
        <v>21182</v>
      </c>
      <c r="D7" s="413">
        <f t="shared" ref="D7:D39" si="0">C7/B7</f>
        <v>1.00383868063125</v>
      </c>
      <c r="E7" s="244"/>
      <c r="F7" s="244"/>
      <c r="G7" s="244"/>
      <c r="H7" s="244"/>
      <c r="I7" s="244"/>
      <c r="J7" s="244"/>
      <c r="K7" s="244"/>
      <c r="L7" s="251"/>
      <c r="M7" s="251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</row>
    <row r="8" s="240" customFormat="1" ht="19.5" customHeight="1" spans="1:49">
      <c r="A8" s="410" t="s">
        <v>74</v>
      </c>
      <c r="B8" s="411">
        <v>280</v>
      </c>
      <c r="C8" s="411">
        <v>282</v>
      </c>
      <c r="D8" s="413">
        <f t="shared" si="0"/>
        <v>1.00714285714286</v>
      </c>
      <c r="E8" s="244"/>
      <c r="F8" s="244"/>
      <c r="G8" s="244"/>
      <c r="H8" s="244"/>
      <c r="I8" s="244"/>
      <c r="J8" s="244"/>
      <c r="K8" s="244"/>
      <c r="L8" s="251"/>
      <c r="M8" s="251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</row>
    <row r="9" s="240" customFormat="1" ht="19.5" customHeight="1" spans="1:49">
      <c r="A9" s="410" t="s">
        <v>75</v>
      </c>
      <c r="B9" s="411">
        <v>3466</v>
      </c>
      <c r="C9" s="411">
        <v>3479</v>
      </c>
      <c r="D9" s="413">
        <f t="shared" si="0"/>
        <v>1.00375072129256</v>
      </c>
      <c r="E9" s="244"/>
      <c r="F9" s="244"/>
      <c r="G9" s="244"/>
      <c r="H9" s="244"/>
      <c r="I9" s="244"/>
      <c r="J9" s="244"/>
      <c r="K9" s="251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</row>
    <row r="10" s="240" customFormat="1" ht="19.5" customHeight="1" spans="1:4">
      <c r="A10" s="410" t="s">
        <v>76</v>
      </c>
      <c r="B10" s="411">
        <v>158</v>
      </c>
      <c r="C10" s="411">
        <v>158</v>
      </c>
      <c r="D10" s="413">
        <f t="shared" si="0"/>
        <v>1</v>
      </c>
    </row>
    <row r="11" s="240" customFormat="1" ht="19.5" customHeight="1" spans="1:4">
      <c r="A11" s="410" t="s">
        <v>77</v>
      </c>
      <c r="B11" s="411">
        <v>4083</v>
      </c>
      <c r="C11" s="411">
        <v>4095</v>
      </c>
      <c r="D11" s="413">
        <f t="shared" si="0"/>
        <v>1.00293901542983</v>
      </c>
    </row>
    <row r="12" s="240" customFormat="1" ht="19.5" customHeight="1" spans="1:4">
      <c r="A12" s="410" t="s">
        <v>78</v>
      </c>
      <c r="B12" s="411">
        <v>2797</v>
      </c>
      <c r="C12" s="411">
        <v>2874</v>
      </c>
      <c r="D12" s="413">
        <f t="shared" si="0"/>
        <v>1.02752949588845</v>
      </c>
    </row>
    <row r="13" s="240" customFormat="1" ht="19.5" customHeight="1" spans="1:4">
      <c r="A13" s="410" t="s">
        <v>79</v>
      </c>
      <c r="B13" s="411">
        <v>1248</v>
      </c>
      <c r="C13" s="411">
        <v>1250</v>
      </c>
      <c r="D13" s="413">
        <f t="shared" si="0"/>
        <v>1.00160256410256</v>
      </c>
    </row>
    <row r="14" s="240" customFormat="1" ht="19.5" customHeight="1" spans="1:4">
      <c r="A14" s="410" t="s">
        <v>80</v>
      </c>
      <c r="B14" s="411">
        <v>1444</v>
      </c>
      <c r="C14" s="411">
        <v>1535</v>
      </c>
      <c r="D14" s="413">
        <f t="shared" si="0"/>
        <v>1.06301939058172</v>
      </c>
    </row>
    <row r="15" s="240" customFormat="1" ht="19.5" customHeight="1" spans="1:4">
      <c r="A15" s="410" t="s">
        <v>81</v>
      </c>
      <c r="B15" s="411">
        <v>1543</v>
      </c>
      <c r="C15" s="411">
        <v>1547</v>
      </c>
      <c r="D15" s="413">
        <f t="shared" si="0"/>
        <v>1.00259235255995</v>
      </c>
    </row>
    <row r="16" s="240" customFormat="1" ht="19.5" customHeight="1" spans="1:4">
      <c r="A16" s="410" t="s">
        <v>82</v>
      </c>
      <c r="B16" s="411">
        <v>381</v>
      </c>
      <c r="C16" s="411">
        <v>382</v>
      </c>
      <c r="D16" s="413">
        <f t="shared" si="0"/>
        <v>1.00262467191601</v>
      </c>
    </row>
    <row r="17" s="240" customFormat="1" ht="19.5" customHeight="1" spans="1:4">
      <c r="A17" s="410" t="s">
        <v>83</v>
      </c>
      <c r="B17" s="411">
        <v>3247</v>
      </c>
      <c r="C17" s="411">
        <v>3247</v>
      </c>
      <c r="D17" s="413">
        <f t="shared" si="0"/>
        <v>1</v>
      </c>
    </row>
    <row r="18" s="240" customFormat="1" ht="19.5" customHeight="1" spans="1:4">
      <c r="A18" s="410" t="s">
        <v>84</v>
      </c>
      <c r="B18" s="411">
        <v>1731</v>
      </c>
      <c r="C18" s="411">
        <v>1762</v>
      </c>
      <c r="D18" s="413">
        <f t="shared" si="0"/>
        <v>1.01790872328134</v>
      </c>
    </row>
    <row r="19" s="240" customFormat="1" ht="19.5" customHeight="1" spans="1:4">
      <c r="A19" s="410" t="s">
        <v>85</v>
      </c>
      <c r="B19" s="411">
        <v>558</v>
      </c>
      <c r="C19" s="411">
        <v>558</v>
      </c>
      <c r="D19" s="413">
        <f t="shared" si="0"/>
        <v>1</v>
      </c>
    </row>
    <row r="20" s="240" customFormat="1" ht="19.5" customHeight="1" spans="1:4">
      <c r="A20" s="410" t="s">
        <v>86</v>
      </c>
      <c r="B20" s="411">
        <v>113</v>
      </c>
      <c r="C20" s="411">
        <v>113</v>
      </c>
      <c r="D20" s="413">
        <f t="shared" si="0"/>
        <v>1</v>
      </c>
    </row>
    <row r="21" s="240" customFormat="1" ht="19.5" customHeight="1" spans="1:4">
      <c r="A21" s="410" t="s">
        <v>87</v>
      </c>
      <c r="B21" s="411">
        <v>9</v>
      </c>
      <c r="C21" s="411">
        <v>8</v>
      </c>
      <c r="D21" s="413">
        <f t="shared" si="0"/>
        <v>0.888888888888889</v>
      </c>
    </row>
    <row r="22" s="240" customFormat="1" ht="19.5" customHeight="1" spans="1:4">
      <c r="A22" s="409" t="s">
        <v>88</v>
      </c>
      <c r="B22" s="406">
        <f>SUM(B23:B30)</f>
        <v>26786</v>
      </c>
      <c r="C22" s="415">
        <f>SUM(C23:C30)</f>
        <v>26660</v>
      </c>
      <c r="D22" s="408">
        <f t="shared" si="0"/>
        <v>0.995296050175465</v>
      </c>
    </row>
    <row r="23" s="240" customFormat="1" ht="19.5" customHeight="1" spans="1:4">
      <c r="A23" s="410" t="s">
        <v>89</v>
      </c>
      <c r="B23" s="411">
        <v>5010</v>
      </c>
      <c r="C23" s="411">
        <v>4938</v>
      </c>
      <c r="D23" s="413">
        <f t="shared" si="0"/>
        <v>0.98562874251497</v>
      </c>
    </row>
    <row r="24" s="240" customFormat="1" ht="19.5" customHeight="1" spans="1:4">
      <c r="A24" s="410" t="s">
        <v>90</v>
      </c>
      <c r="B24" s="411">
        <v>877</v>
      </c>
      <c r="C24" s="411">
        <v>876</v>
      </c>
      <c r="D24" s="413">
        <f t="shared" si="0"/>
        <v>0.998859749144812</v>
      </c>
    </row>
    <row r="25" s="240" customFormat="1" ht="19.5" customHeight="1" spans="1:4">
      <c r="A25" s="410" t="s">
        <v>91</v>
      </c>
      <c r="B25" s="411">
        <v>2175</v>
      </c>
      <c r="C25" s="411">
        <v>2208</v>
      </c>
      <c r="D25" s="413">
        <f t="shared" si="0"/>
        <v>1.0151724137931</v>
      </c>
    </row>
    <row r="26" s="240" customFormat="1" ht="19.5" customHeight="1" spans="1:4">
      <c r="A26" s="410" t="s">
        <v>92</v>
      </c>
      <c r="B26" s="411"/>
      <c r="C26" s="411"/>
      <c r="D26" s="413"/>
    </row>
    <row r="27" s="240" customFormat="1" ht="19.5" customHeight="1" spans="1:4">
      <c r="A27" s="410" t="s">
        <v>93</v>
      </c>
      <c r="B27" s="411">
        <f>14573+3509</f>
        <v>18082</v>
      </c>
      <c r="C27" s="411">
        <v>17985</v>
      </c>
      <c r="D27" s="413">
        <f t="shared" si="0"/>
        <v>0.994635549164915</v>
      </c>
    </row>
    <row r="28" s="240" customFormat="1" ht="19.5" customHeight="1" spans="1:4">
      <c r="A28" s="410" t="s">
        <v>94</v>
      </c>
      <c r="B28" s="411">
        <v>443</v>
      </c>
      <c r="C28" s="411">
        <v>443</v>
      </c>
      <c r="D28" s="413">
        <f t="shared" si="0"/>
        <v>1</v>
      </c>
    </row>
    <row r="29" s="240" customFormat="1" ht="19.5" customHeight="1" spans="1:4">
      <c r="A29" s="410" t="s">
        <v>95</v>
      </c>
      <c r="B29" s="411">
        <v>64</v>
      </c>
      <c r="C29" s="411">
        <v>75</v>
      </c>
      <c r="D29" s="413">
        <f t="shared" si="0"/>
        <v>1.171875</v>
      </c>
    </row>
    <row r="30" s="240" customFormat="1" ht="19.5" customHeight="1" spans="1:4">
      <c r="A30" s="410" t="s">
        <v>96</v>
      </c>
      <c r="B30" s="411">
        <v>135</v>
      </c>
      <c r="C30" s="411">
        <v>135</v>
      </c>
      <c r="D30" s="413">
        <f t="shared" si="0"/>
        <v>1</v>
      </c>
    </row>
    <row r="31" s="240" customFormat="1" ht="19.5" customHeight="1" spans="1:4">
      <c r="A31" s="391" t="s">
        <v>97</v>
      </c>
      <c r="B31" s="406">
        <f>B32+B36+B37+B41+B42</f>
        <v>261454</v>
      </c>
      <c r="C31" s="406">
        <f>C32+C36+C37+C41+C42</f>
        <v>275123</v>
      </c>
      <c r="D31" s="408">
        <f t="shared" si="0"/>
        <v>1.05228070712248</v>
      </c>
    </row>
    <row r="32" s="240" customFormat="1" ht="19.5" customHeight="1" spans="1:4">
      <c r="A32" s="396" t="s">
        <v>98</v>
      </c>
      <c r="B32" s="418">
        <f>SUM(B33:B35)</f>
        <v>209766</v>
      </c>
      <c r="C32" s="418">
        <f>SUM(C33:C35)</f>
        <v>224097</v>
      </c>
      <c r="D32" s="413">
        <f t="shared" si="0"/>
        <v>1.06831898401075</v>
      </c>
    </row>
    <row r="33" s="240" customFormat="1" ht="19.5" customHeight="1" spans="1:4">
      <c r="A33" s="396" t="s">
        <v>99</v>
      </c>
      <c r="B33" s="418">
        <v>6485</v>
      </c>
      <c r="C33" s="418">
        <v>6485</v>
      </c>
      <c r="D33" s="413">
        <f t="shared" si="0"/>
        <v>1</v>
      </c>
    </row>
    <row r="34" s="240" customFormat="1" ht="19.5" customHeight="1" spans="1:4">
      <c r="A34" s="396" t="s">
        <v>100</v>
      </c>
      <c r="B34" s="418">
        <v>141578</v>
      </c>
      <c r="C34" s="418">
        <v>159491</v>
      </c>
      <c r="D34" s="413">
        <f t="shared" si="0"/>
        <v>1.12652389495543</v>
      </c>
    </row>
    <row r="35" s="240" customFormat="1" ht="19.5" customHeight="1" spans="1:4">
      <c r="A35" s="396" t="s">
        <v>101</v>
      </c>
      <c r="B35" s="418">
        <v>61703</v>
      </c>
      <c r="C35" s="418">
        <v>58121</v>
      </c>
      <c r="D35" s="413">
        <f t="shared" si="0"/>
        <v>0.941947717290893</v>
      </c>
    </row>
    <row r="36" s="399" customFormat="1" ht="19.5" customHeight="1" spans="1:4">
      <c r="A36" s="396" t="s">
        <v>102</v>
      </c>
      <c r="B36" s="418">
        <v>39664</v>
      </c>
      <c r="C36" s="418">
        <v>39664</v>
      </c>
      <c r="D36" s="413">
        <f t="shared" si="0"/>
        <v>1</v>
      </c>
    </row>
    <row r="37" s="240" customFormat="1" ht="19.5" customHeight="1" spans="1:4">
      <c r="A37" s="396" t="s">
        <v>103</v>
      </c>
      <c r="B37" s="418">
        <f>SUM(B38:B40)</f>
        <v>5524</v>
      </c>
      <c r="C37" s="418">
        <f>SUM(C38:C40)</f>
        <v>4862</v>
      </c>
      <c r="D37" s="413">
        <f t="shared" si="0"/>
        <v>0.880159304851557</v>
      </c>
    </row>
    <row r="38" s="240" customFormat="1" ht="19.5" customHeight="1" spans="1:4">
      <c r="A38" s="396" t="s">
        <v>104</v>
      </c>
      <c r="B38" s="418">
        <v>4080</v>
      </c>
      <c r="C38" s="418">
        <v>3418</v>
      </c>
      <c r="D38" s="413">
        <f t="shared" si="0"/>
        <v>0.837745098039216</v>
      </c>
    </row>
    <row r="39" s="240" customFormat="1" ht="19.5" customHeight="1" spans="1:4">
      <c r="A39" s="396" t="s">
        <v>105</v>
      </c>
      <c r="B39" s="418">
        <v>1444</v>
      </c>
      <c r="C39" s="418">
        <v>1444</v>
      </c>
      <c r="D39" s="413">
        <f t="shared" si="0"/>
        <v>1</v>
      </c>
    </row>
    <row r="40" s="240" customFormat="1" ht="19.5" customHeight="1" spans="1:4">
      <c r="A40" s="396" t="s">
        <v>106</v>
      </c>
      <c r="B40" s="418"/>
      <c r="C40" s="418"/>
      <c r="D40" s="413"/>
    </row>
    <row r="41" s="240" customFormat="1" ht="19.5" customHeight="1" spans="1:4">
      <c r="A41" s="396" t="s">
        <v>107</v>
      </c>
      <c r="B41" s="418">
        <v>6500</v>
      </c>
      <c r="C41" s="418">
        <v>6500</v>
      </c>
      <c r="D41" s="413">
        <f>C41/B41</f>
        <v>1</v>
      </c>
    </row>
    <row r="42" s="240" customFormat="1" ht="19.5" customHeight="1" spans="1:4">
      <c r="A42" s="396" t="s">
        <v>108</v>
      </c>
      <c r="B42" s="430"/>
      <c r="C42" s="430"/>
      <c r="D42" s="413"/>
    </row>
    <row r="43" s="240" customFormat="1" ht="19.5" customHeight="1" spans="1:4">
      <c r="A43" s="397" t="s">
        <v>109</v>
      </c>
      <c r="B43" s="421">
        <f>B5+B31</f>
        <v>330399</v>
      </c>
      <c r="C43" s="421">
        <f>C5+C31</f>
        <v>344255</v>
      </c>
      <c r="D43" s="408">
        <f>C43/B43</f>
        <v>1.04193717293333</v>
      </c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workbookViewId="0">
      <pane ySplit="5" topLeftCell="A42" activePane="bottomLeft" state="frozen"/>
      <selection/>
      <selection pane="bottomLeft" activeCell="C50" sqref="C50"/>
    </sheetView>
  </sheetViews>
  <sheetFormatPr defaultColWidth="12" defaultRowHeight="14.25" outlineLevelCol="3"/>
  <cols>
    <col min="1" max="1" width="46.6666666666667" style="140" customWidth="1"/>
    <col min="2" max="2" width="22.1666666666667" style="176" customWidth="1"/>
    <col min="3" max="3" width="26.1666666666667" style="140" customWidth="1"/>
    <col min="4" max="4" width="22.5" style="144" customWidth="1"/>
    <col min="5" max="5" width="24.5" style="140"/>
    <col min="6" max="249" width="12" style="140"/>
    <col min="250" max="16384" width="12" style="1"/>
  </cols>
  <sheetData>
    <row r="1" spans="1:1">
      <c r="A1" s="140" t="s">
        <v>43</v>
      </c>
    </row>
    <row r="2" s="140" customFormat="1" ht="30.75" customHeight="1" spans="1:4">
      <c r="A2" s="145" t="s">
        <v>44</v>
      </c>
      <c r="B2" s="177"/>
      <c r="C2" s="145"/>
      <c r="D2" s="145"/>
    </row>
    <row r="3" s="141" customFormat="1" ht="22" customHeight="1" spans="2:4">
      <c r="B3" s="178"/>
      <c r="D3" s="146" t="s">
        <v>66</v>
      </c>
    </row>
    <row r="4" s="141" customFormat="1" ht="18.75" customHeight="1" spans="1:4">
      <c r="A4" s="147" t="s">
        <v>1330</v>
      </c>
      <c r="B4" s="148" t="s">
        <v>1405</v>
      </c>
      <c r="C4" s="149"/>
      <c r="D4" s="150"/>
    </row>
    <row r="5" s="142" customFormat="1" ht="30" customHeight="1" spans="1:4">
      <c r="A5" s="151"/>
      <c r="B5" s="190" t="s">
        <v>68</v>
      </c>
      <c r="C5" s="152" t="s">
        <v>69</v>
      </c>
      <c r="D5" s="191" t="s">
        <v>70</v>
      </c>
    </row>
    <row r="6" s="143" customFormat="1" ht="24" customHeight="1" spans="1:4">
      <c r="A6" s="154" t="s">
        <v>1406</v>
      </c>
      <c r="B6" s="155">
        <f>SUM(B7:B10)</f>
        <v>64032.1</v>
      </c>
      <c r="C6" s="155">
        <f>SUM(C7:C10)</f>
        <v>84818.57</v>
      </c>
      <c r="D6" s="156">
        <f t="shared" ref="D6:D12" si="0">C6/B6</f>
        <v>1.32462577363541</v>
      </c>
    </row>
    <row r="7" s="143" customFormat="1" ht="24" customHeight="1" spans="1:4">
      <c r="A7" s="157" t="s">
        <v>1407</v>
      </c>
      <c r="B7" s="158">
        <f t="shared" ref="B7:B10" si="1">SUM(B12,B17,B22,B27,B32,B37,B42,B47)</f>
        <v>46665</v>
      </c>
      <c r="C7" s="158">
        <f t="shared" ref="C7:C10" si="2">SUM(C12,C17,C22,C27,C32,C37,C42,C47)</f>
        <v>67402.02</v>
      </c>
      <c r="D7" s="159">
        <f t="shared" si="0"/>
        <v>1.44438058502089</v>
      </c>
    </row>
    <row r="8" s="143" customFormat="1" ht="24" customHeight="1" spans="1:4">
      <c r="A8" s="160" t="s">
        <v>1408</v>
      </c>
      <c r="B8" s="158">
        <f t="shared" si="1"/>
        <v>2182</v>
      </c>
      <c r="C8" s="158">
        <f t="shared" si="2"/>
        <v>2182</v>
      </c>
      <c r="D8" s="159">
        <f t="shared" si="0"/>
        <v>1</v>
      </c>
    </row>
    <row r="9" s="143" customFormat="1" ht="24" customHeight="1" spans="1:4">
      <c r="A9" s="160" t="s">
        <v>1409</v>
      </c>
      <c r="B9" s="158">
        <f t="shared" si="1"/>
        <v>14466.1</v>
      </c>
      <c r="C9" s="158">
        <f t="shared" si="2"/>
        <v>14466</v>
      </c>
      <c r="D9" s="159">
        <f t="shared" si="0"/>
        <v>0.999993087286829</v>
      </c>
    </row>
    <row r="10" s="143" customFormat="1" ht="24" customHeight="1" spans="1:4">
      <c r="A10" s="160" t="s">
        <v>1410</v>
      </c>
      <c r="B10" s="158">
        <f t="shared" si="1"/>
        <v>719</v>
      </c>
      <c r="C10" s="158">
        <f t="shared" si="2"/>
        <v>768.55</v>
      </c>
      <c r="D10" s="159">
        <f t="shared" si="0"/>
        <v>1.06891515994437</v>
      </c>
    </row>
    <row r="11" s="143" customFormat="1" ht="24" customHeight="1" spans="1:4">
      <c r="A11" s="154" t="s">
        <v>1411</v>
      </c>
      <c r="B11" s="155">
        <f>SUM(B12:B15)</f>
        <v>18499</v>
      </c>
      <c r="C11" s="155">
        <f>SUM(C12:C15)</f>
        <v>18542.55</v>
      </c>
      <c r="D11" s="156">
        <f t="shared" si="0"/>
        <v>1.0023541813071</v>
      </c>
    </row>
    <row r="12" s="143" customFormat="1" ht="24" customHeight="1" spans="1:4">
      <c r="A12" s="157" t="s">
        <v>1412</v>
      </c>
      <c r="B12" s="168">
        <v>18043</v>
      </c>
      <c r="C12" s="168">
        <v>18055</v>
      </c>
      <c r="D12" s="159">
        <f t="shared" si="0"/>
        <v>1.00066507786953</v>
      </c>
    </row>
    <row r="13" s="143" customFormat="1" ht="24" customHeight="1" spans="1:4">
      <c r="A13" s="160" t="s">
        <v>1413</v>
      </c>
      <c r="B13" s="168">
        <v>0</v>
      </c>
      <c r="C13" s="168">
        <v>0</v>
      </c>
      <c r="D13" s="159"/>
    </row>
    <row r="14" s="143" customFormat="1" ht="24" customHeight="1" spans="1:4">
      <c r="A14" s="160" t="s">
        <v>1414</v>
      </c>
      <c r="B14" s="168"/>
      <c r="C14" s="168"/>
      <c r="D14" s="159"/>
    </row>
    <row r="15" s="143" customFormat="1" ht="24" customHeight="1" spans="1:4">
      <c r="A15" s="160" t="s">
        <v>1415</v>
      </c>
      <c r="B15" s="162">
        <v>456</v>
      </c>
      <c r="C15" s="162">
        <v>487.55</v>
      </c>
      <c r="D15" s="159">
        <f t="shared" ref="D15:D22" si="3">C15/B15</f>
        <v>1.06918859649123</v>
      </c>
    </row>
    <row r="16" s="143" customFormat="1" ht="24" customHeight="1" spans="1:4">
      <c r="A16" s="166" t="s">
        <v>1416</v>
      </c>
      <c r="B16" s="155">
        <f>SUM(B17:B20)</f>
        <v>6425</v>
      </c>
      <c r="C16" s="155">
        <f>SUM(C17:C20)</f>
        <v>6575</v>
      </c>
      <c r="D16" s="156">
        <f t="shared" si="3"/>
        <v>1.02334630350195</v>
      </c>
    </row>
    <row r="17" s="143" customFormat="1" ht="24" customHeight="1" spans="1:4">
      <c r="A17" s="157" t="s">
        <v>1412</v>
      </c>
      <c r="B17" s="179">
        <v>797</v>
      </c>
      <c r="C17" s="162">
        <v>932</v>
      </c>
      <c r="D17" s="159">
        <f t="shared" si="3"/>
        <v>1.1693851944793</v>
      </c>
    </row>
    <row r="18" s="143" customFormat="1" ht="24" customHeight="1" spans="1:4">
      <c r="A18" s="160" t="s">
        <v>1413</v>
      </c>
      <c r="B18" s="179">
        <v>182</v>
      </c>
      <c r="C18" s="162">
        <v>182</v>
      </c>
      <c r="D18" s="159">
        <f t="shared" si="3"/>
        <v>1</v>
      </c>
    </row>
    <row r="19" s="143" customFormat="1" ht="24" customHeight="1" spans="1:4">
      <c r="A19" s="160" t="s">
        <v>1414</v>
      </c>
      <c r="B19" s="179">
        <v>5274</v>
      </c>
      <c r="C19" s="162">
        <v>5274</v>
      </c>
      <c r="D19" s="159">
        <f t="shared" si="3"/>
        <v>1</v>
      </c>
    </row>
    <row r="20" s="143" customFormat="1" ht="24" customHeight="1" spans="1:4">
      <c r="A20" s="160" t="s">
        <v>1415</v>
      </c>
      <c r="B20" s="180">
        <v>172</v>
      </c>
      <c r="C20" s="162">
        <v>187</v>
      </c>
      <c r="D20" s="159">
        <f t="shared" si="3"/>
        <v>1.08720930232558</v>
      </c>
    </row>
    <row r="21" s="143" customFormat="1" ht="24" customHeight="1" spans="1:4">
      <c r="A21" s="154" t="s">
        <v>1417</v>
      </c>
      <c r="B21" s="155">
        <f>SUM(B22:B25)</f>
        <v>490</v>
      </c>
      <c r="C21" s="155">
        <f>SUM(C22:C25)</f>
        <v>490.56</v>
      </c>
      <c r="D21" s="156">
        <f t="shared" si="3"/>
        <v>1.00114285714286</v>
      </c>
    </row>
    <row r="22" s="143" customFormat="1" ht="24" customHeight="1" spans="1:4">
      <c r="A22" s="157" t="s">
        <v>1412</v>
      </c>
      <c r="B22" s="179">
        <v>490</v>
      </c>
      <c r="C22" s="168">
        <v>490.56</v>
      </c>
      <c r="D22" s="159">
        <f t="shared" si="3"/>
        <v>1.00114285714286</v>
      </c>
    </row>
    <row r="23" s="143" customFormat="1" ht="24" customHeight="1" spans="1:4">
      <c r="A23" s="160" t="s">
        <v>1413</v>
      </c>
      <c r="B23" s="168"/>
      <c r="C23" s="181"/>
      <c r="D23" s="159"/>
    </row>
    <row r="24" s="143" customFormat="1" ht="24" customHeight="1" spans="1:4">
      <c r="A24" s="160" t="s">
        <v>1414</v>
      </c>
      <c r="B24" s="183"/>
      <c r="C24" s="182"/>
      <c r="D24" s="159"/>
    </row>
    <row r="25" s="143" customFormat="1" ht="24" customHeight="1" spans="1:4">
      <c r="A25" s="160" t="s">
        <v>1415</v>
      </c>
      <c r="B25" s="158"/>
      <c r="C25" s="158"/>
      <c r="D25" s="159"/>
    </row>
    <row r="26" s="143" customFormat="1" ht="24" customHeight="1" spans="1:4">
      <c r="A26" s="154" t="s">
        <v>1418</v>
      </c>
      <c r="B26" s="155">
        <f>SUM(B27:B30)</f>
        <v>571</v>
      </c>
      <c r="C26" s="155">
        <f>SUM(C27:C30)</f>
        <v>580.46</v>
      </c>
      <c r="D26" s="156">
        <f t="shared" ref="D26:D32" si="4">C26/B26</f>
        <v>1.01656742556918</v>
      </c>
    </row>
    <row r="27" s="143" customFormat="1" ht="24" customHeight="1" spans="1:4">
      <c r="A27" s="157" t="s">
        <v>1412</v>
      </c>
      <c r="B27" s="168">
        <v>571</v>
      </c>
      <c r="C27" s="168">
        <v>580.46</v>
      </c>
      <c r="D27" s="159">
        <f t="shared" si="4"/>
        <v>1.01656742556918</v>
      </c>
    </row>
    <row r="28" s="143" customFormat="1" ht="24" customHeight="1" spans="1:4">
      <c r="A28" s="160" t="s">
        <v>1413</v>
      </c>
      <c r="B28" s="158"/>
      <c r="C28" s="184"/>
      <c r="D28" s="159"/>
    </row>
    <row r="29" s="143" customFormat="1" ht="24" customHeight="1" spans="1:4">
      <c r="A29" s="160" t="s">
        <v>1414</v>
      </c>
      <c r="B29" s="183"/>
      <c r="C29" s="164"/>
      <c r="D29" s="159"/>
    </row>
    <row r="30" s="143" customFormat="1" ht="24" customHeight="1" spans="1:4">
      <c r="A30" s="160" t="s">
        <v>1415</v>
      </c>
      <c r="B30" s="158"/>
      <c r="C30" s="158"/>
      <c r="D30" s="159"/>
    </row>
    <row r="31" s="143" customFormat="1" ht="24" customHeight="1" spans="1:4">
      <c r="A31" s="154" t="s">
        <v>1419</v>
      </c>
      <c r="B31" s="155">
        <f>SUM(B32:B35)</f>
        <v>619</v>
      </c>
      <c r="C31" s="155">
        <f>SUM(C32:C35)</f>
        <v>619</v>
      </c>
      <c r="D31" s="156">
        <f t="shared" si="4"/>
        <v>1</v>
      </c>
    </row>
    <row r="32" s="143" customFormat="1" ht="24" customHeight="1" spans="1:4">
      <c r="A32" s="157" t="s">
        <v>1412</v>
      </c>
      <c r="B32" s="179">
        <v>619</v>
      </c>
      <c r="C32" s="168">
        <v>619</v>
      </c>
      <c r="D32" s="159">
        <f t="shared" si="4"/>
        <v>1</v>
      </c>
    </row>
    <row r="33" s="143" customFormat="1" ht="24" customHeight="1" spans="1:4">
      <c r="A33" s="160" t="s">
        <v>1413</v>
      </c>
      <c r="B33" s="168"/>
      <c r="C33" s="168"/>
      <c r="D33" s="159"/>
    </row>
    <row r="34" s="143" customFormat="1" ht="24" customHeight="1" spans="1:4">
      <c r="A34" s="160" t="s">
        <v>1414</v>
      </c>
      <c r="B34" s="168"/>
      <c r="C34" s="181"/>
      <c r="D34" s="159"/>
    </row>
    <row r="35" s="143" customFormat="1" ht="24" customHeight="1" spans="1:4">
      <c r="A35" s="160" t="s">
        <v>1415</v>
      </c>
      <c r="B35" s="158"/>
      <c r="C35" s="158"/>
      <c r="D35" s="159"/>
    </row>
    <row r="36" s="143" customFormat="1" ht="24" customHeight="1" spans="1:4">
      <c r="A36" s="166" t="s">
        <v>1420</v>
      </c>
      <c r="B36" s="155">
        <f>SUM(B37:B40)</f>
        <v>13108.1</v>
      </c>
      <c r="C36" s="155">
        <f>SUM(C37:C40)</f>
        <v>13141</v>
      </c>
      <c r="D36" s="156">
        <f t="shared" ref="D36:D42" si="5">C36/B36</f>
        <v>1.00250989845973</v>
      </c>
    </row>
    <row r="37" s="143" customFormat="1" ht="24" customHeight="1" spans="1:4">
      <c r="A37" s="157" t="s">
        <v>1412</v>
      </c>
      <c r="B37" s="179">
        <v>3842</v>
      </c>
      <c r="C37" s="162">
        <v>3874</v>
      </c>
      <c r="D37" s="159">
        <f t="shared" si="5"/>
        <v>1.00832899531494</v>
      </c>
    </row>
    <row r="38" s="143" customFormat="1" ht="24" customHeight="1" spans="1:4">
      <c r="A38" s="160" t="s">
        <v>1413</v>
      </c>
      <c r="B38" s="179"/>
      <c r="C38" s="162"/>
      <c r="D38" s="159"/>
    </row>
    <row r="39" s="143" customFormat="1" ht="24" customHeight="1" spans="1:4">
      <c r="A39" s="160" t="s">
        <v>1414</v>
      </c>
      <c r="B39" s="179">
        <v>9192.1</v>
      </c>
      <c r="C39" s="162">
        <v>9192</v>
      </c>
      <c r="D39" s="159">
        <f t="shared" si="5"/>
        <v>0.999989121093113</v>
      </c>
    </row>
    <row r="40" s="143" customFormat="1" ht="24" customHeight="1" spans="1:4">
      <c r="A40" s="160" t="s">
        <v>1415</v>
      </c>
      <c r="B40" s="180">
        <v>74</v>
      </c>
      <c r="C40" s="162">
        <v>75</v>
      </c>
      <c r="D40" s="159">
        <f t="shared" si="5"/>
        <v>1.01351351351351</v>
      </c>
    </row>
    <row r="41" s="143" customFormat="1" ht="24" customHeight="1" spans="1:4">
      <c r="A41" s="166" t="s">
        <v>1421</v>
      </c>
      <c r="B41" s="155">
        <f>SUM(B42:B45)</f>
        <v>10933</v>
      </c>
      <c r="C41" s="155">
        <f>SUM(C42:C45)</f>
        <v>11719</v>
      </c>
      <c r="D41" s="159">
        <f t="shared" si="5"/>
        <v>1.07189243574499</v>
      </c>
    </row>
    <row r="42" s="143" customFormat="1" ht="24" customHeight="1" spans="1:4">
      <c r="A42" s="157" t="s">
        <v>1412</v>
      </c>
      <c r="B42" s="168">
        <v>10933</v>
      </c>
      <c r="C42" s="179">
        <v>11719</v>
      </c>
      <c r="D42" s="159">
        <f t="shared" si="5"/>
        <v>1.07189243574499</v>
      </c>
    </row>
    <row r="43" s="143" customFormat="1" ht="24" customHeight="1" spans="1:4">
      <c r="A43" s="160" t="s">
        <v>1413</v>
      </c>
      <c r="B43" s="168"/>
      <c r="C43" s="181"/>
      <c r="D43" s="159"/>
    </row>
    <row r="44" s="143" customFormat="1" ht="24" customHeight="1" spans="1:4">
      <c r="A44" s="160" t="s">
        <v>1414</v>
      </c>
      <c r="B44" s="168"/>
      <c r="C44" s="168"/>
      <c r="D44" s="159"/>
    </row>
    <row r="45" s="143" customFormat="1" ht="24" customHeight="1" spans="1:4">
      <c r="A45" s="160" t="s">
        <v>1415</v>
      </c>
      <c r="B45" s="158"/>
      <c r="C45" s="158"/>
      <c r="D45" s="159"/>
    </row>
    <row r="46" s="140" customFormat="1" ht="24" customHeight="1" spans="1:4">
      <c r="A46" s="170" t="s">
        <v>1422</v>
      </c>
      <c r="B46" s="155">
        <f>SUM(B47:B50)</f>
        <v>13387</v>
      </c>
      <c r="C46" s="155">
        <f>SUM(C47:C50)</f>
        <v>33151</v>
      </c>
      <c r="D46" s="159">
        <f t="shared" ref="D46:D48" si="6">C46/B46</f>
        <v>2.47635766041682</v>
      </c>
    </row>
    <row r="47" s="140" customFormat="1" ht="24" customHeight="1" spans="1:4">
      <c r="A47" s="157" t="s">
        <v>1412</v>
      </c>
      <c r="B47" s="179">
        <v>11370</v>
      </c>
      <c r="C47" s="179">
        <v>31132</v>
      </c>
      <c r="D47" s="159">
        <f t="shared" si="6"/>
        <v>2.73808267370273</v>
      </c>
    </row>
    <row r="48" s="140" customFormat="1" ht="24" customHeight="1" spans="1:4">
      <c r="A48" s="160" t="s">
        <v>1413</v>
      </c>
      <c r="B48" s="179">
        <v>2000</v>
      </c>
      <c r="C48" s="179">
        <v>2000</v>
      </c>
      <c r="D48" s="159">
        <f t="shared" si="6"/>
        <v>1</v>
      </c>
    </row>
    <row r="49" s="140" customFormat="1" ht="24" customHeight="1" spans="1:4">
      <c r="A49" s="160" t="s">
        <v>1414</v>
      </c>
      <c r="B49" s="179"/>
      <c r="C49" s="162"/>
      <c r="D49" s="159"/>
    </row>
    <row r="50" s="140" customFormat="1" ht="24" customHeight="1" spans="1:4">
      <c r="A50" s="160" t="s">
        <v>1415</v>
      </c>
      <c r="B50" s="180">
        <v>17</v>
      </c>
      <c r="C50" s="179">
        <v>19</v>
      </c>
      <c r="D50" s="159">
        <f t="shared" ref="D50:D52" si="7">C50/B50</f>
        <v>1.11764705882353</v>
      </c>
    </row>
    <row r="51" s="140" customFormat="1" ht="21" customHeight="1" spans="1:4">
      <c r="A51" s="166" t="s">
        <v>1423</v>
      </c>
      <c r="B51" s="155">
        <v>56285</v>
      </c>
      <c r="C51" s="155">
        <v>56285</v>
      </c>
      <c r="D51" s="156">
        <f t="shared" si="7"/>
        <v>1</v>
      </c>
    </row>
    <row r="52" ht="29" customHeight="1" spans="1:4">
      <c r="A52" s="187" t="s">
        <v>1388</v>
      </c>
      <c r="B52" s="188">
        <f>B6+B51</f>
        <v>120317.1</v>
      </c>
      <c r="C52" s="189">
        <f>C6+C51</f>
        <v>141103.57</v>
      </c>
      <c r="D52" s="175">
        <f t="shared" si="7"/>
        <v>1.17276405431979</v>
      </c>
    </row>
  </sheetData>
  <mergeCells count="3">
    <mergeCell ref="A2:D2"/>
    <mergeCell ref="B4:D4"/>
    <mergeCell ref="A4:A5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2" defaultRowHeight="14.25" outlineLevelCol="3"/>
  <cols>
    <col min="1" max="1" width="51" style="140" customWidth="1"/>
    <col min="2" max="2" width="22.5" style="140" customWidth="1"/>
    <col min="3" max="3" width="23.3333333333333" style="140" customWidth="1"/>
    <col min="4" max="4" width="21.1666666666667" style="144" customWidth="1"/>
    <col min="5" max="5" width="24.5" style="140"/>
    <col min="6" max="249" width="12" style="140"/>
    <col min="250" max="16384" width="12" style="1"/>
  </cols>
  <sheetData>
    <row r="1" spans="1:1">
      <c r="A1" s="140" t="s">
        <v>46</v>
      </c>
    </row>
    <row r="2" s="140" customFormat="1" ht="30.75" customHeight="1" spans="1:4">
      <c r="A2" s="145" t="s">
        <v>47</v>
      </c>
      <c r="B2" s="145"/>
      <c r="C2" s="145"/>
      <c r="D2" s="145"/>
    </row>
    <row r="3" s="141" customFormat="1" ht="24" customHeight="1" spans="1:4">
      <c r="A3" s="143"/>
      <c r="B3" s="143"/>
      <c r="C3" s="143"/>
      <c r="D3" s="146" t="s">
        <v>66</v>
      </c>
    </row>
    <row r="4" s="141" customFormat="1" ht="18.75" customHeight="1" spans="1:4">
      <c r="A4" s="147" t="s">
        <v>1330</v>
      </c>
      <c r="B4" s="148" t="s">
        <v>1424</v>
      </c>
      <c r="C4" s="149"/>
      <c r="D4" s="150"/>
    </row>
    <row r="5" s="142" customFormat="1" ht="30" customHeight="1" spans="1:4">
      <c r="A5" s="151"/>
      <c r="B5" s="190" t="s">
        <v>68</v>
      </c>
      <c r="C5" s="152" t="s">
        <v>69</v>
      </c>
      <c r="D5" s="191" t="s">
        <v>70</v>
      </c>
    </row>
    <row r="6" s="141" customFormat="1" ht="24" customHeight="1" spans="1:4">
      <c r="A6" s="154" t="s">
        <v>1425</v>
      </c>
      <c r="B6" s="155">
        <f>SUM(B7:B10)</f>
        <v>62216</v>
      </c>
      <c r="C6" s="155">
        <f>SUM(C7:C10)</f>
        <v>81437</v>
      </c>
      <c r="D6" s="156">
        <f t="shared" ref="D6:D8" si="0">C6/B6</f>
        <v>1.30893982255368</v>
      </c>
    </row>
    <row r="7" s="141" customFormat="1" ht="24" customHeight="1" spans="1:4">
      <c r="A7" s="157" t="s">
        <v>1426</v>
      </c>
      <c r="B7" s="158">
        <f t="shared" ref="B7:B10" si="1">SUM(B12,B17,B22,B27,B32,B37,B42,B47)</f>
        <v>35827</v>
      </c>
      <c r="C7" s="158">
        <f t="shared" ref="C7:C10" si="2">SUM(C12,C17,C22,C27,C32,C37,C42,C47)</f>
        <v>54668</v>
      </c>
      <c r="D7" s="159">
        <f t="shared" si="0"/>
        <v>1.52588829653613</v>
      </c>
    </row>
    <row r="8" s="141" customFormat="1" ht="24" customHeight="1" spans="1:4">
      <c r="A8" s="160" t="s">
        <v>1427</v>
      </c>
      <c r="B8" s="158">
        <f t="shared" si="1"/>
        <v>25721</v>
      </c>
      <c r="C8" s="158">
        <f t="shared" si="2"/>
        <v>26550</v>
      </c>
      <c r="D8" s="159">
        <f t="shared" si="0"/>
        <v>1.03223047315423</v>
      </c>
    </row>
    <row r="9" s="141" customFormat="1" ht="24" customHeight="1" spans="1:4">
      <c r="A9" s="161" t="s">
        <v>1428</v>
      </c>
      <c r="B9" s="158">
        <f>SUM(B14,,B19,B24,B29,B34,B39,B44)</f>
        <v>0</v>
      </c>
      <c r="C9" s="158">
        <f>SUM(C14,,C19,C24,C29,C34,C39,C44)</f>
        <v>0</v>
      </c>
      <c r="D9" s="159"/>
    </row>
    <row r="10" s="141" customFormat="1" ht="24" customHeight="1" spans="1:4">
      <c r="A10" s="160" t="s">
        <v>1074</v>
      </c>
      <c r="B10" s="158">
        <f t="shared" si="1"/>
        <v>668</v>
      </c>
      <c r="C10" s="158">
        <f t="shared" si="2"/>
        <v>219</v>
      </c>
      <c r="D10" s="159">
        <f t="shared" ref="D10:D12" si="3">C10/B10</f>
        <v>0.327844311377246</v>
      </c>
    </row>
    <row r="11" s="141" customFormat="1" ht="24" customHeight="1" spans="1:4">
      <c r="A11" s="154" t="s">
        <v>1411</v>
      </c>
      <c r="B11" s="155">
        <f>SUM(B12:B15)</f>
        <v>16952</v>
      </c>
      <c r="C11" s="155">
        <f>SUM(C12:C15)</f>
        <v>16952</v>
      </c>
      <c r="D11" s="156">
        <f t="shared" si="3"/>
        <v>1</v>
      </c>
    </row>
    <row r="12" s="141" customFormat="1" ht="24" customHeight="1" spans="1:4">
      <c r="A12" s="157" t="s">
        <v>1429</v>
      </c>
      <c r="B12" s="158">
        <v>16285</v>
      </c>
      <c r="C12" s="158">
        <f>14577+2158</f>
        <v>16735</v>
      </c>
      <c r="D12" s="159">
        <f t="shared" si="3"/>
        <v>1.02763279091188</v>
      </c>
    </row>
    <row r="13" s="141" customFormat="1" ht="24" customHeight="1" spans="1:4">
      <c r="A13" s="160" t="s">
        <v>1430</v>
      </c>
      <c r="B13" s="158"/>
      <c r="C13" s="158"/>
      <c r="D13" s="159"/>
    </row>
    <row r="14" s="141" customFormat="1" ht="24" customHeight="1" spans="1:4">
      <c r="A14" s="161" t="s">
        <v>1431</v>
      </c>
      <c r="B14" s="158"/>
      <c r="C14" s="158"/>
      <c r="D14" s="159"/>
    </row>
    <row r="15" s="141" customFormat="1" ht="24" customHeight="1" spans="1:4">
      <c r="A15" s="160" t="s">
        <v>1078</v>
      </c>
      <c r="B15" s="158">
        <v>667</v>
      </c>
      <c r="C15" s="158">
        <v>217</v>
      </c>
      <c r="D15" s="159">
        <f t="shared" ref="D15:D17" si="4">C15/B15</f>
        <v>0.325337331334333</v>
      </c>
    </row>
    <row r="16" s="141" customFormat="1" ht="24" customHeight="1" spans="1:4">
      <c r="A16" s="166" t="s">
        <v>1416</v>
      </c>
      <c r="B16" s="155">
        <f>SUM(B17:B20)</f>
        <v>5522</v>
      </c>
      <c r="C16" s="155">
        <f>SUM(C17:C20)</f>
        <v>5523</v>
      </c>
      <c r="D16" s="156">
        <f t="shared" si="4"/>
        <v>1.00018109380659</v>
      </c>
    </row>
    <row r="17" s="141" customFormat="1" ht="24" customHeight="1" spans="1:4">
      <c r="A17" s="157" t="s">
        <v>1429</v>
      </c>
      <c r="B17" s="167">
        <v>5521</v>
      </c>
      <c r="C17" s="162">
        <v>5521</v>
      </c>
      <c r="D17" s="159">
        <f t="shared" si="4"/>
        <v>1</v>
      </c>
    </row>
    <row r="18" s="141" customFormat="1" ht="24" customHeight="1" spans="1:4">
      <c r="A18" s="160" t="s">
        <v>1430</v>
      </c>
      <c r="B18" s="192"/>
      <c r="C18" s="162"/>
      <c r="D18" s="159"/>
    </row>
    <row r="19" s="141" customFormat="1" ht="24" customHeight="1" spans="1:4">
      <c r="A19" s="161" t="s">
        <v>1431</v>
      </c>
      <c r="B19" s="193"/>
      <c r="C19" s="162"/>
      <c r="D19" s="159"/>
    </row>
    <row r="20" s="141" customFormat="1" ht="24" customHeight="1" spans="1:4">
      <c r="A20" s="160" t="s">
        <v>1078</v>
      </c>
      <c r="B20" s="193">
        <v>1</v>
      </c>
      <c r="C20" s="162">
        <v>2</v>
      </c>
      <c r="D20" s="159">
        <f t="shared" ref="D20:D23" si="5">C20/B20</f>
        <v>2</v>
      </c>
    </row>
    <row r="21" s="141" customFormat="1" ht="24" customHeight="1" spans="1:4">
      <c r="A21" s="154" t="s">
        <v>1417</v>
      </c>
      <c r="B21" s="155">
        <f>SUM(B22:B25)</f>
        <v>490</v>
      </c>
      <c r="C21" s="155">
        <f>SUM(C22:C25)</f>
        <v>491</v>
      </c>
      <c r="D21" s="156">
        <f t="shared" si="5"/>
        <v>1.00204081632653</v>
      </c>
    </row>
    <row r="22" s="141" customFormat="1" ht="24" customHeight="1" spans="1:4">
      <c r="A22" s="157" t="s">
        <v>1429</v>
      </c>
      <c r="B22" s="167"/>
      <c r="C22" s="167"/>
      <c r="D22" s="159"/>
    </row>
    <row r="23" s="141" customFormat="1" ht="24" customHeight="1" spans="1:4">
      <c r="A23" s="160" t="s">
        <v>1430</v>
      </c>
      <c r="B23" s="168">
        <v>490</v>
      </c>
      <c r="C23" s="168">
        <v>491</v>
      </c>
      <c r="D23" s="159">
        <f t="shared" si="5"/>
        <v>1.00204081632653</v>
      </c>
    </row>
    <row r="24" s="141" customFormat="1" ht="24" customHeight="1" spans="1:4">
      <c r="A24" s="161" t="s">
        <v>1431</v>
      </c>
      <c r="B24" s="164"/>
      <c r="C24" s="164"/>
      <c r="D24" s="159"/>
    </row>
    <row r="25" s="141" customFormat="1" ht="24" customHeight="1" spans="1:4">
      <c r="A25" s="160" t="s">
        <v>1078</v>
      </c>
      <c r="B25" s="164"/>
      <c r="C25" s="164"/>
      <c r="D25" s="159"/>
    </row>
    <row r="26" s="141" customFormat="1" ht="24" customHeight="1" spans="1:4">
      <c r="A26" s="154" t="s">
        <v>1418</v>
      </c>
      <c r="B26" s="155">
        <f>SUM(B27:B30)</f>
        <v>571</v>
      </c>
      <c r="C26" s="155">
        <f>SUM(C27:C30)</f>
        <v>580</v>
      </c>
      <c r="D26" s="156">
        <f t="shared" ref="D26:D31" si="6">C26/B26</f>
        <v>1.01576182136602</v>
      </c>
    </row>
    <row r="27" s="141" customFormat="1" ht="24" customHeight="1" spans="1:4">
      <c r="A27" s="157" t="s">
        <v>1429</v>
      </c>
      <c r="B27" s="167"/>
      <c r="C27" s="167"/>
      <c r="D27" s="159"/>
    </row>
    <row r="28" s="141" customFormat="1" ht="24" customHeight="1" spans="1:4">
      <c r="A28" s="160" t="s">
        <v>1430</v>
      </c>
      <c r="B28" s="168">
        <v>571</v>
      </c>
      <c r="C28" s="168">
        <v>580</v>
      </c>
      <c r="D28" s="159">
        <f t="shared" si="6"/>
        <v>1.01576182136602</v>
      </c>
    </row>
    <row r="29" s="141" customFormat="1" ht="24" customHeight="1" spans="1:4">
      <c r="A29" s="161" t="s">
        <v>1431</v>
      </c>
      <c r="B29" s="164"/>
      <c r="C29" s="164"/>
      <c r="D29" s="159"/>
    </row>
    <row r="30" s="141" customFormat="1" ht="24" customHeight="1" spans="1:4">
      <c r="A30" s="160" t="s">
        <v>1078</v>
      </c>
      <c r="B30" s="164"/>
      <c r="C30" s="164"/>
      <c r="D30" s="159"/>
    </row>
    <row r="31" s="141" customFormat="1" ht="24" customHeight="1" spans="1:4">
      <c r="A31" s="154" t="s">
        <v>1419</v>
      </c>
      <c r="B31" s="155">
        <f>SUM(B32:B35)</f>
        <v>619</v>
      </c>
      <c r="C31" s="155">
        <f>SUM(C32:C35)</f>
        <v>619</v>
      </c>
      <c r="D31" s="156">
        <f t="shared" si="6"/>
        <v>1</v>
      </c>
    </row>
    <row r="32" s="141" customFormat="1" ht="24" customHeight="1" spans="1:4">
      <c r="A32" s="157" t="s">
        <v>1429</v>
      </c>
      <c r="B32" s="167"/>
      <c r="C32" s="167"/>
      <c r="D32" s="159"/>
    </row>
    <row r="33" s="141" customFormat="1" ht="24" customHeight="1" spans="1:4">
      <c r="A33" s="160" t="s">
        <v>1430</v>
      </c>
      <c r="B33" s="168">
        <v>619</v>
      </c>
      <c r="C33" s="168">
        <v>619</v>
      </c>
      <c r="D33" s="159">
        <f t="shared" ref="D33:D38" si="7">C33/B33</f>
        <v>1</v>
      </c>
    </row>
    <row r="34" s="141" customFormat="1" ht="24" customHeight="1" spans="1:4">
      <c r="A34" s="161" t="s">
        <v>1431</v>
      </c>
      <c r="B34" s="167"/>
      <c r="C34" s="167"/>
      <c r="D34" s="159"/>
    </row>
    <row r="35" s="141" customFormat="1" ht="24" customHeight="1" spans="1:4">
      <c r="A35" s="160" t="s">
        <v>1078</v>
      </c>
      <c r="B35" s="167"/>
      <c r="C35" s="167"/>
      <c r="D35" s="159"/>
    </row>
    <row r="36" s="141" customFormat="1" ht="24" customHeight="1" spans="1:4">
      <c r="A36" s="166" t="s">
        <v>1420</v>
      </c>
      <c r="B36" s="155">
        <f>SUM(B37:B40)</f>
        <v>13108</v>
      </c>
      <c r="C36" s="155">
        <f>SUM(C37:C40)</f>
        <v>13141</v>
      </c>
      <c r="D36" s="156">
        <f t="shared" si="7"/>
        <v>1.00251754653647</v>
      </c>
    </row>
    <row r="37" s="141" customFormat="1" ht="24" customHeight="1" spans="1:4">
      <c r="A37" s="157" t="s">
        <v>1429</v>
      </c>
      <c r="B37" s="167"/>
      <c r="C37" s="169"/>
      <c r="D37" s="159"/>
    </row>
    <row r="38" s="141" customFormat="1" ht="24" customHeight="1" spans="1:4">
      <c r="A38" s="160" t="s">
        <v>1430</v>
      </c>
      <c r="B38" s="167">
        <v>13108</v>
      </c>
      <c r="C38" s="162">
        <v>13141</v>
      </c>
      <c r="D38" s="159">
        <f t="shared" si="7"/>
        <v>1.00251754653647</v>
      </c>
    </row>
    <row r="39" s="141" customFormat="1" ht="24" customHeight="1" spans="1:4">
      <c r="A39" s="161" t="s">
        <v>1431</v>
      </c>
      <c r="B39" s="194"/>
      <c r="C39" s="162"/>
      <c r="D39" s="159"/>
    </row>
    <row r="40" s="141" customFormat="1" ht="24" customHeight="1" spans="1:4">
      <c r="A40" s="160" t="s">
        <v>1078</v>
      </c>
      <c r="B40" s="194"/>
      <c r="C40" s="162"/>
      <c r="D40" s="159"/>
    </row>
    <row r="41" s="141" customFormat="1" ht="24" customHeight="1" spans="1:4">
      <c r="A41" s="166" t="s">
        <v>1421</v>
      </c>
      <c r="B41" s="155">
        <f>SUM(B42:B45)</f>
        <v>10933</v>
      </c>
      <c r="C41" s="155">
        <f>SUM(C42:C45)</f>
        <v>11719</v>
      </c>
      <c r="D41" s="156">
        <f t="shared" ref="D41:D47" si="8">C41/B41</f>
        <v>1.07189243574499</v>
      </c>
    </row>
    <row r="42" s="141" customFormat="1" ht="24" customHeight="1" spans="1:4">
      <c r="A42" s="157" t="s">
        <v>1429</v>
      </c>
      <c r="B42" s="167"/>
      <c r="C42" s="167"/>
      <c r="D42" s="159"/>
    </row>
    <row r="43" s="141" customFormat="1" ht="24" customHeight="1" spans="1:4">
      <c r="A43" s="160" t="s">
        <v>1430</v>
      </c>
      <c r="B43" s="168">
        <v>10933</v>
      </c>
      <c r="C43" s="167">
        <v>11719</v>
      </c>
      <c r="D43" s="159">
        <f t="shared" si="8"/>
        <v>1.07189243574499</v>
      </c>
    </row>
    <row r="44" s="141" customFormat="1" ht="24" customHeight="1" spans="1:4">
      <c r="A44" s="161" t="s">
        <v>1431</v>
      </c>
      <c r="B44" s="167"/>
      <c r="C44" s="167"/>
      <c r="D44" s="159"/>
    </row>
    <row r="45" s="141" customFormat="1" ht="24" customHeight="1" spans="1:4">
      <c r="A45" s="160" t="s">
        <v>1078</v>
      </c>
      <c r="B45" s="167"/>
      <c r="C45" s="167"/>
      <c r="D45" s="159"/>
    </row>
    <row r="46" s="141" customFormat="1" ht="24" customHeight="1" spans="1:4">
      <c r="A46" s="166" t="s">
        <v>1422</v>
      </c>
      <c r="B46" s="155">
        <f>SUM(B47:B50)</f>
        <v>14021</v>
      </c>
      <c r="C46" s="155">
        <f>SUM(C47:C50)</f>
        <v>32412</v>
      </c>
      <c r="D46" s="156">
        <f t="shared" si="8"/>
        <v>2.31167534412667</v>
      </c>
    </row>
    <row r="47" s="141" customFormat="1" ht="24" customHeight="1" spans="1:4">
      <c r="A47" s="157" t="s">
        <v>1429</v>
      </c>
      <c r="B47" s="167">
        <v>14021</v>
      </c>
      <c r="C47" s="167">
        <v>32412</v>
      </c>
      <c r="D47" s="159">
        <f t="shared" si="8"/>
        <v>2.31167534412667</v>
      </c>
    </row>
    <row r="48" s="141" customFormat="1" ht="24" customHeight="1" spans="1:4">
      <c r="A48" s="160" t="s">
        <v>1430</v>
      </c>
      <c r="B48" s="167"/>
      <c r="C48" s="167"/>
      <c r="D48" s="159"/>
    </row>
    <row r="49" s="141" customFormat="1" ht="24" customHeight="1" spans="1:4">
      <c r="A49" s="161" t="s">
        <v>1431</v>
      </c>
      <c r="B49" s="167"/>
      <c r="C49" s="167"/>
      <c r="D49" s="159"/>
    </row>
    <row r="50" s="141" customFormat="1" ht="24" customHeight="1" spans="1:4">
      <c r="A50" s="160" t="s">
        <v>1078</v>
      </c>
      <c r="B50" s="167"/>
      <c r="C50" s="167"/>
      <c r="D50" s="159"/>
    </row>
    <row r="51" s="141" customFormat="1" ht="24" customHeight="1" spans="1:4">
      <c r="A51" s="171" t="s">
        <v>1432</v>
      </c>
      <c r="B51" s="172">
        <v>58101</v>
      </c>
      <c r="C51" s="172">
        <v>59667</v>
      </c>
      <c r="D51" s="156">
        <f>C51/B51</f>
        <v>1.02695306449114</v>
      </c>
    </row>
    <row r="52" s="141" customFormat="1" ht="24" customHeight="1" spans="1:4">
      <c r="A52" s="173" t="s">
        <v>1404</v>
      </c>
      <c r="B52" s="174">
        <f>B6+B51</f>
        <v>120317</v>
      </c>
      <c r="C52" s="174">
        <f>C6+C51</f>
        <v>141104</v>
      </c>
      <c r="D52" s="195">
        <f>C52/B52</f>
        <v>1.17276860294057</v>
      </c>
    </row>
  </sheetData>
  <mergeCells count="3">
    <mergeCell ref="A2:D2"/>
    <mergeCell ref="B4:D4"/>
    <mergeCell ref="A4:A5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2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2" defaultRowHeight="14.25"/>
  <cols>
    <col min="1" max="1" width="50.5" style="140" customWidth="1"/>
    <col min="2" max="2" width="22.1666666666667" style="176" customWidth="1"/>
    <col min="3" max="3" width="23.5" style="140" customWidth="1"/>
    <col min="4" max="4" width="19" style="144" customWidth="1"/>
    <col min="5" max="5" width="24.5" style="140"/>
    <col min="6" max="249" width="12" style="140"/>
    <col min="250" max="16384" width="12" style="1"/>
  </cols>
  <sheetData>
    <row r="1" spans="1:1">
      <c r="A1" s="140" t="s">
        <v>48</v>
      </c>
    </row>
    <row r="2" s="140" customFormat="1" ht="30.75" customHeight="1" spans="1:5">
      <c r="A2" s="145" t="s">
        <v>49</v>
      </c>
      <c r="B2" s="177"/>
      <c r="C2" s="145"/>
      <c r="D2" s="145"/>
      <c r="E2" s="1"/>
    </row>
    <row r="3" s="141" customFormat="1" ht="21" customHeight="1" spans="2:4">
      <c r="B3" s="178"/>
      <c r="D3" s="146" t="s">
        <v>66</v>
      </c>
    </row>
    <row r="4" s="141" customFormat="1" ht="18.75" customHeight="1" spans="1:4">
      <c r="A4" s="147" t="s">
        <v>1330</v>
      </c>
      <c r="B4" s="148" t="s">
        <v>1405</v>
      </c>
      <c r="C4" s="149"/>
      <c r="D4" s="150"/>
    </row>
    <row r="5" s="142" customFormat="1" ht="30" customHeight="1" spans="1:4">
      <c r="A5" s="151"/>
      <c r="B5" s="152" t="s">
        <v>145</v>
      </c>
      <c r="C5" s="152" t="s">
        <v>146</v>
      </c>
      <c r="D5" s="153" t="s">
        <v>147</v>
      </c>
    </row>
    <row r="6" s="141" customFormat="1" ht="24" customHeight="1" spans="1:4">
      <c r="A6" s="154" t="s">
        <v>1406</v>
      </c>
      <c r="B6" s="155">
        <f>SUM(B7:B10)</f>
        <v>84818.57</v>
      </c>
      <c r="C6" s="155">
        <f>SUM(C7:C10)</f>
        <v>65290.02863372</v>
      </c>
      <c r="D6" s="156">
        <f t="shared" ref="D6:D12" si="0">(C6-B6)/B6</f>
        <v>-0.230238983824887</v>
      </c>
    </row>
    <row r="7" s="141" customFormat="1" ht="24" customHeight="1" spans="1:4">
      <c r="A7" s="157" t="s">
        <v>1407</v>
      </c>
      <c r="B7" s="158">
        <f t="shared" ref="B7:B10" si="1">SUM(B12,B17,B22,B27,B32,B37,B42,B47)</f>
        <v>67402.02</v>
      </c>
      <c r="C7" s="158">
        <f t="shared" ref="C7:C10" si="2">SUM(C12,C17,C22,C27,C32,C37,C42,C47)</f>
        <v>47942.02863372</v>
      </c>
      <c r="D7" s="159">
        <f t="shared" si="0"/>
        <v>-0.288715254621152</v>
      </c>
    </row>
    <row r="8" s="141" customFormat="1" ht="24" customHeight="1" spans="1:4">
      <c r="A8" s="160" t="s">
        <v>1408</v>
      </c>
      <c r="B8" s="158">
        <f t="shared" si="1"/>
        <v>2182</v>
      </c>
      <c r="C8" s="158">
        <f t="shared" si="2"/>
        <v>2036</v>
      </c>
      <c r="D8" s="159">
        <f t="shared" si="0"/>
        <v>-0.0669110907424381</v>
      </c>
    </row>
    <row r="9" s="141" customFormat="1" ht="24" customHeight="1" spans="1:4">
      <c r="A9" s="160" t="s">
        <v>1409</v>
      </c>
      <c r="B9" s="158">
        <f t="shared" si="1"/>
        <v>14466</v>
      </c>
      <c r="C9" s="158">
        <f t="shared" si="2"/>
        <v>14777</v>
      </c>
      <c r="D9" s="159">
        <f t="shared" si="0"/>
        <v>0.0214986865754182</v>
      </c>
    </row>
    <row r="10" s="141" customFormat="1" ht="24" customHeight="1" spans="1:4">
      <c r="A10" s="160" t="s">
        <v>1410</v>
      </c>
      <c r="B10" s="158">
        <f t="shared" si="1"/>
        <v>768.55</v>
      </c>
      <c r="C10" s="158">
        <f t="shared" si="2"/>
        <v>535</v>
      </c>
      <c r="D10" s="159">
        <f t="shared" si="0"/>
        <v>-0.303883937284497</v>
      </c>
    </row>
    <row r="11" s="141" customFormat="1" ht="24" customHeight="1" spans="1:4">
      <c r="A11" s="154" t="s">
        <v>1411</v>
      </c>
      <c r="B11" s="155">
        <f>SUM(B12:B15)</f>
        <v>18542.55</v>
      </c>
      <c r="C11" s="155">
        <f>SUM(C12:C15)</f>
        <v>17810.02863372</v>
      </c>
      <c r="D11" s="156">
        <f t="shared" si="0"/>
        <v>-0.0395048882855917</v>
      </c>
    </row>
    <row r="12" s="141" customFormat="1" ht="24" customHeight="1" spans="1:4">
      <c r="A12" s="157" t="s">
        <v>1412</v>
      </c>
      <c r="B12" s="168">
        <v>18055</v>
      </c>
      <c r="C12" s="168">
        <v>17480.02863372</v>
      </c>
      <c r="D12" s="159">
        <f t="shared" si="0"/>
        <v>-0.0318455478415951</v>
      </c>
    </row>
    <row r="13" s="141" customFormat="1" ht="24" customHeight="1" spans="1:4">
      <c r="A13" s="160" t="s">
        <v>1413</v>
      </c>
      <c r="B13" s="168">
        <v>0</v>
      </c>
      <c r="C13" s="168"/>
      <c r="D13" s="159"/>
    </row>
    <row r="14" s="141" customFormat="1" ht="24" customHeight="1" spans="1:4">
      <c r="A14" s="160" t="s">
        <v>1414</v>
      </c>
      <c r="B14" s="168"/>
      <c r="C14" s="168"/>
      <c r="D14" s="159"/>
    </row>
    <row r="15" s="141" customFormat="1" ht="24" customHeight="1" spans="1:4">
      <c r="A15" s="160" t="s">
        <v>1415</v>
      </c>
      <c r="B15" s="162">
        <v>487.55</v>
      </c>
      <c r="C15" s="162">
        <v>330</v>
      </c>
      <c r="D15" s="159">
        <f t="shared" ref="D15:D22" si="3">(C15-B15)/B15</f>
        <v>-0.323146343964722</v>
      </c>
    </row>
    <row r="16" s="141" customFormat="1" ht="24" customHeight="1" spans="1:4">
      <c r="A16" s="166" t="s">
        <v>1416</v>
      </c>
      <c r="B16" s="155">
        <f>SUM(B17:B20)</f>
        <v>6575</v>
      </c>
      <c r="C16" s="155">
        <f>SUM(C17:C20)</f>
        <v>7174</v>
      </c>
      <c r="D16" s="156">
        <f t="shared" si="3"/>
        <v>0.0911026615969582</v>
      </c>
    </row>
    <row r="17" s="141" customFormat="1" ht="24" customHeight="1" spans="1:4">
      <c r="A17" s="157" t="s">
        <v>1412</v>
      </c>
      <c r="B17" s="162">
        <v>932</v>
      </c>
      <c r="C17" s="179">
        <v>758</v>
      </c>
      <c r="D17" s="159">
        <f t="shared" si="3"/>
        <v>-0.186695278969957</v>
      </c>
    </row>
    <row r="18" s="141" customFormat="1" ht="24" customHeight="1" spans="1:4">
      <c r="A18" s="160" t="s">
        <v>1413</v>
      </c>
      <c r="B18" s="162">
        <v>182</v>
      </c>
      <c r="C18" s="179">
        <v>36</v>
      </c>
      <c r="D18" s="159">
        <f t="shared" si="3"/>
        <v>-0.802197802197802</v>
      </c>
    </row>
    <row r="19" s="141" customFormat="1" ht="24" customHeight="1" spans="1:4">
      <c r="A19" s="160" t="s">
        <v>1414</v>
      </c>
      <c r="B19" s="179">
        <v>5274</v>
      </c>
      <c r="C19" s="179">
        <v>6192</v>
      </c>
      <c r="D19" s="159">
        <f t="shared" si="3"/>
        <v>0.174061433447099</v>
      </c>
    </row>
    <row r="20" s="141" customFormat="1" ht="24" customHeight="1" spans="1:4">
      <c r="A20" s="160" t="s">
        <v>1415</v>
      </c>
      <c r="B20" s="162">
        <v>187</v>
      </c>
      <c r="C20" s="180">
        <v>188</v>
      </c>
      <c r="D20" s="159">
        <f t="shared" si="3"/>
        <v>0.0053475935828877</v>
      </c>
    </row>
    <row r="21" s="141" customFormat="1" ht="24" customHeight="1" spans="1:4">
      <c r="A21" s="154" t="s">
        <v>1417</v>
      </c>
      <c r="B21" s="155">
        <f>SUM(B22:B25)</f>
        <v>490.56</v>
      </c>
      <c r="C21" s="155">
        <f>SUM(C22:C25)</f>
        <v>493</v>
      </c>
      <c r="D21" s="156">
        <f t="shared" si="3"/>
        <v>0.00497390737116764</v>
      </c>
    </row>
    <row r="22" s="141" customFormat="1" ht="24" customHeight="1" spans="1:4">
      <c r="A22" s="157" t="s">
        <v>1412</v>
      </c>
      <c r="B22" s="168">
        <v>490.56</v>
      </c>
      <c r="C22" s="168">
        <v>493</v>
      </c>
      <c r="D22" s="159">
        <f t="shared" si="3"/>
        <v>0.00497390737116764</v>
      </c>
    </row>
    <row r="23" s="141" customFormat="1" ht="24" customHeight="1" spans="1:4">
      <c r="A23" s="160" t="s">
        <v>1413</v>
      </c>
      <c r="B23" s="181"/>
      <c r="C23" s="168"/>
      <c r="D23" s="159"/>
    </row>
    <row r="24" s="141" customFormat="1" ht="24" customHeight="1" spans="1:4">
      <c r="A24" s="160" t="s">
        <v>1414</v>
      </c>
      <c r="B24" s="182"/>
      <c r="C24" s="183"/>
      <c r="D24" s="159"/>
    </row>
    <row r="25" s="141" customFormat="1" ht="24" customHeight="1" spans="1:4">
      <c r="A25" s="160" t="s">
        <v>1415</v>
      </c>
      <c r="B25" s="158"/>
      <c r="C25" s="158"/>
      <c r="D25" s="159"/>
    </row>
    <row r="26" s="141" customFormat="1" ht="24" customHeight="1" spans="1:4">
      <c r="A26" s="154" t="s">
        <v>1418</v>
      </c>
      <c r="B26" s="155">
        <f>SUM(B27:B30)</f>
        <v>580.46</v>
      </c>
      <c r="C26" s="155">
        <f>SUM(C27:C30)</f>
        <v>563</v>
      </c>
      <c r="D26" s="156">
        <f t="shared" ref="D26:D32" si="4">(C26-B26)/B26</f>
        <v>-0.0300795920476864</v>
      </c>
    </row>
    <row r="27" s="141" customFormat="1" ht="24" customHeight="1" spans="1:4">
      <c r="A27" s="157" t="s">
        <v>1412</v>
      </c>
      <c r="B27" s="168">
        <v>580.46</v>
      </c>
      <c r="C27" s="168">
        <v>563</v>
      </c>
      <c r="D27" s="159">
        <f t="shared" si="4"/>
        <v>-0.0300795920476864</v>
      </c>
    </row>
    <row r="28" s="141" customFormat="1" ht="24" customHeight="1" spans="1:4">
      <c r="A28" s="160" t="s">
        <v>1413</v>
      </c>
      <c r="B28" s="184"/>
      <c r="C28" s="158"/>
      <c r="D28" s="159"/>
    </row>
    <row r="29" s="141" customFormat="1" ht="24" customHeight="1" spans="1:4">
      <c r="A29" s="160" t="s">
        <v>1414</v>
      </c>
      <c r="B29" s="164"/>
      <c r="C29" s="183"/>
      <c r="D29" s="159"/>
    </row>
    <row r="30" s="141" customFormat="1" ht="24" customHeight="1" spans="1:4">
      <c r="A30" s="160" t="s">
        <v>1415</v>
      </c>
      <c r="B30" s="158"/>
      <c r="C30" s="158"/>
      <c r="D30" s="159"/>
    </row>
    <row r="31" s="141" customFormat="1" ht="24" customHeight="1" spans="1:4">
      <c r="A31" s="154" t="s">
        <v>1419</v>
      </c>
      <c r="B31" s="155">
        <f>SUM(B32:B35)</f>
        <v>619</v>
      </c>
      <c r="C31" s="155">
        <f>SUM(C32:C35)</f>
        <v>0</v>
      </c>
      <c r="D31" s="156">
        <f t="shared" si="4"/>
        <v>-1</v>
      </c>
    </row>
    <row r="32" s="141" customFormat="1" ht="24" customHeight="1" spans="1:4">
      <c r="A32" s="157" t="s">
        <v>1412</v>
      </c>
      <c r="B32" s="168">
        <v>619</v>
      </c>
      <c r="C32" s="168"/>
      <c r="D32" s="159">
        <f t="shared" si="4"/>
        <v>-1</v>
      </c>
    </row>
    <row r="33" s="141" customFormat="1" ht="24" customHeight="1" spans="1:4">
      <c r="A33" s="160" t="s">
        <v>1413</v>
      </c>
      <c r="B33" s="168"/>
      <c r="C33" s="168"/>
      <c r="D33" s="159"/>
    </row>
    <row r="34" s="141" customFormat="1" ht="24" customHeight="1" spans="1:4">
      <c r="A34" s="160" t="s">
        <v>1414</v>
      </c>
      <c r="B34" s="181"/>
      <c r="C34" s="168"/>
      <c r="D34" s="159"/>
    </row>
    <row r="35" s="141" customFormat="1" ht="24" customHeight="1" spans="1:4">
      <c r="A35" s="160" t="s">
        <v>1415</v>
      </c>
      <c r="B35" s="158"/>
      <c r="C35" s="158"/>
      <c r="D35" s="159"/>
    </row>
    <row r="36" s="141" customFormat="1" ht="24" customHeight="1" spans="1:4">
      <c r="A36" s="166" t="s">
        <v>1420</v>
      </c>
      <c r="B36" s="155">
        <f>SUM(B37:B40)</f>
        <v>13141</v>
      </c>
      <c r="C36" s="155">
        <f>SUM(C37:C40)</f>
        <v>12713</v>
      </c>
      <c r="D36" s="156">
        <f t="shared" ref="D36:D42" si="5">(C36-B36)/B36</f>
        <v>-0.0325698196484286</v>
      </c>
    </row>
    <row r="37" s="141" customFormat="1" ht="24" customHeight="1" spans="1:4">
      <c r="A37" s="157" t="s">
        <v>1412</v>
      </c>
      <c r="B37" s="162">
        <v>3874</v>
      </c>
      <c r="C37" s="179">
        <v>4127</v>
      </c>
      <c r="D37" s="159">
        <f t="shared" si="5"/>
        <v>0.0653071760454311</v>
      </c>
    </row>
    <row r="38" s="141" customFormat="1" ht="24" customHeight="1" spans="1:4">
      <c r="A38" s="160" t="s">
        <v>1413</v>
      </c>
      <c r="B38" s="162"/>
      <c r="C38" s="179"/>
      <c r="D38" s="159"/>
    </row>
    <row r="39" s="141" customFormat="1" ht="24" customHeight="1" spans="1:4">
      <c r="A39" s="160" t="s">
        <v>1414</v>
      </c>
      <c r="B39" s="162">
        <v>9192</v>
      </c>
      <c r="C39" s="179">
        <v>8585</v>
      </c>
      <c r="D39" s="159">
        <f t="shared" si="5"/>
        <v>-0.066035683202785</v>
      </c>
    </row>
    <row r="40" s="141" customFormat="1" ht="24" customHeight="1" spans="1:4">
      <c r="A40" s="160" t="s">
        <v>1415</v>
      </c>
      <c r="B40" s="162">
        <v>75</v>
      </c>
      <c r="C40" s="180">
        <v>1</v>
      </c>
      <c r="D40" s="159">
        <f t="shared" si="5"/>
        <v>-0.986666666666667</v>
      </c>
    </row>
    <row r="41" s="141" customFormat="1" ht="24" customHeight="1" spans="1:4">
      <c r="A41" s="166" t="s">
        <v>1433</v>
      </c>
      <c r="B41" s="155">
        <f>SUM(B42:B45)</f>
        <v>11719</v>
      </c>
      <c r="C41" s="155">
        <f>SUM(C42:C45)</f>
        <v>13273</v>
      </c>
      <c r="D41" s="156">
        <f t="shared" si="5"/>
        <v>0.132605171089683</v>
      </c>
    </row>
    <row r="42" s="141" customFormat="1" ht="24" customHeight="1" spans="1:4">
      <c r="A42" s="157" t="s">
        <v>1412</v>
      </c>
      <c r="B42" s="179">
        <v>11719</v>
      </c>
      <c r="C42" s="179">
        <f>12276+997</f>
        <v>13273</v>
      </c>
      <c r="D42" s="159">
        <f t="shared" si="5"/>
        <v>0.132605171089683</v>
      </c>
    </row>
    <row r="43" s="141" customFormat="1" ht="24" customHeight="1" spans="1:4">
      <c r="A43" s="160" t="s">
        <v>1413</v>
      </c>
      <c r="B43" s="181"/>
      <c r="C43" s="168"/>
      <c r="D43" s="159"/>
    </row>
    <row r="44" s="141" customFormat="1" ht="24" customHeight="1" spans="1:4">
      <c r="A44" s="160" t="s">
        <v>1414</v>
      </c>
      <c r="B44" s="168"/>
      <c r="C44" s="168"/>
      <c r="D44" s="159"/>
    </row>
    <row r="45" s="141" customFormat="1" ht="24" customHeight="1" spans="1:4">
      <c r="A45" s="160" t="s">
        <v>1415</v>
      </c>
      <c r="B45" s="158"/>
      <c r="C45" s="158"/>
      <c r="D45" s="159"/>
    </row>
    <row r="46" s="141" customFormat="1" ht="24" customHeight="1" spans="1:4">
      <c r="A46" s="170" t="s">
        <v>1422</v>
      </c>
      <c r="B46" s="155">
        <f>SUM(B47:B50)</f>
        <v>33151</v>
      </c>
      <c r="C46" s="155">
        <f>SUM(C47:C50)</f>
        <v>13264</v>
      </c>
      <c r="D46" s="156">
        <f t="shared" ref="D46:D48" si="6">(C46-B46)/B46</f>
        <v>-0.59989140599077</v>
      </c>
    </row>
    <row r="47" s="141" customFormat="1" ht="24" customHeight="1" spans="1:4">
      <c r="A47" s="157" t="s">
        <v>1412</v>
      </c>
      <c r="B47" s="179">
        <v>31132</v>
      </c>
      <c r="C47" s="179">
        <v>11248</v>
      </c>
      <c r="D47" s="159">
        <f t="shared" si="6"/>
        <v>-0.638699730181164</v>
      </c>
    </row>
    <row r="48" s="141" customFormat="1" ht="24" customHeight="1" spans="1:5">
      <c r="A48" s="160" t="s">
        <v>1413</v>
      </c>
      <c r="B48" s="179">
        <v>2000</v>
      </c>
      <c r="C48" s="185">
        <v>2000</v>
      </c>
      <c r="D48" s="159">
        <f t="shared" si="6"/>
        <v>0</v>
      </c>
      <c r="E48" s="186"/>
    </row>
    <row r="49" s="141" customFormat="1" ht="24" customHeight="1" spans="1:5">
      <c r="A49" s="160" t="s">
        <v>1414</v>
      </c>
      <c r="B49" s="162"/>
      <c r="C49" s="179"/>
      <c r="D49" s="159"/>
      <c r="E49" s="186"/>
    </row>
    <row r="50" s="141" customFormat="1" ht="24" customHeight="1" spans="1:4">
      <c r="A50" s="160" t="s">
        <v>1415</v>
      </c>
      <c r="B50" s="162">
        <v>19</v>
      </c>
      <c r="C50" s="180">
        <v>16</v>
      </c>
      <c r="D50" s="159">
        <f t="shared" ref="D50:D52" si="7">(C50-B50)/B50</f>
        <v>-0.157894736842105</v>
      </c>
    </row>
    <row r="51" s="140" customFormat="1" ht="21" customHeight="1" spans="1:4">
      <c r="A51" s="166" t="s">
        <v>1423</v>
      </c>
      <c r="B51" s="155">
        <v>56285</v>
      </c>
      <c r="C51" s="155">
        <v>59667</v>
      </c>
      <c r="D51" s="156">
        <f t="shared" si="7"/>
        <v>0.060087056942347</v>
      </c>
    </row>
    <row r="52" s="140" customFormat="1" ht="29" customHeight="1" spans="1:256">
      <c r="A52" s="187" t="s">
        <v>1388</v>
      </c>
      <c r="B52" s="188">
        <f>B6+B51</f>
        <v>141103.57</v>
      </c>
      <c r="C52" s="189">
        <f>C6+C51</f>
        <v>124957.02863372</v>
      </c>
      <c r="D52" s="175">
        <f t="shared" si="7"/>
        <v>-0.114430424164888</v>
      </c>
      <c r="IP52" s="1"/>
      <c r="IQ52" s="1"/>
      <c r="IR52" s="1"/>
      <c r="IS52" s="1"/>
      <c r="IT52" s="1"/>
      <c r="IU52" s="1"/>
      <c r="IV52" s="1"/>
    </row>
  </sheetData>
  <mergeCells count="3">
    <mergeCell ref="A2:D2"/>
    <mergeCell ref="B4:D4"/>
    <mergeCell ref="A4:A5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pane ySplit="5" topLeftCell="A42" activePane="bottomLeft" state="frozen"/>
      <selection/>
      <selection pane="bottomLeft" activeCell="G52" sqref="G52"/>
    </sheetView>
  </sheetViews>
  <sheetFormatPr defaultColWidth="12" defaultRowHeight="14.25" outlineLevelCol="4"/>
  <cols>
    <col min="1" max="1" width="42.5" style="140" customWidth="1"/>
    <col min="2" max="2" width="21.8333333333333" style="140" customWidth="1"/>
    <col min="3" max="3" width="25" style="140" customWidth="1"/>
    <col min="4" max="4" width="25.5" style="144" customWidth="1"/>
    <col min="5" max="5" width="24.5" style="140"/>
    <col min="6" max="249" width="12" style="140"/>
    <col min="250" max="16384" width="12" style="1"/>
  </cols>
  <sheetData>
    <row r="1" spans="1:1">
      <c r="A1" s="140" t="s">
        <v>50</v>
      </c>
    </row>
    <row r="2" s="140" customFormat="1" ht="30.75" customHeight="1" spans="1:5">
      <c r="A2" s="145" t="s">
        <v>51</v>
      </c>
      <c r="B2" s="145"/>
      <c r="C2" s="145"/>
      <c r="D2" s="145"/>
      <c r="E2" s="1"/>
    </row>
    <row r="3" s="141" customFormat="1" ht="20" customHeight="1" spans="1:4">
      <c r="A3" s="143"/>
      <c r="B3" s="143"/>
      <c r="C3" s="143"/>
      <c r="D3" s="146" t="s">
        <v>66</v>
      </c>
    </row>
    <row r="4" s="141" customFormat="1" ht="18.75" customHeight="1" spans="1:4">
      <c r="A4" s="147" t="s">
        <v>1330</v>
      </c>
      <c r="B4" s="148" t="s">
        <v>1424</v>
      </c>
      <c r="C4" s="149"/>
      <c r="D4" s="150"/>
    </row>
    <row r="5" s="142" customFormat="1" ht="30" customHeight="1" spans="1:4">
      <c r="A5" s="151"/>
      <c r="B5" s="152" t="s">
        <v>145</v>
      </c>
      <c r="C5" s="152" t="s">
        <v>146</v>
      </c>
      <c r="D5" s="153" t="s">
        <v>147</v>
      </c>
    </row>
    <row r="6" s="143" customFormat="1" ht="24" customHeight="1" spans="1:4">
      <c r="A6" s="154" t="s">
        <v>1425</v>
      </c>
      <c r="B6" s="155">
        <f>SUM(B7:B10)</f>
        <v>81437</v>
      </c>
      <c r="C6" s="155">
        <f>SUM(C7:C10)</f>
        <v>63599</v>
      </c>
      <c r="D6" s="156">
        <f t="shared" ref="D6:D8" si="0">(C6-B6)/B6</f>
        <v>-0.219040485283102</v>
      </c>
    </row>
    <row r="7" s="143" customFormat="1" ht="24" customHeight="1" spans="1:4">
      <c r="A7" s="157" t="s">
        <v>1426</v>
      </c>
      <c r="B7" s="158">
        <f t="shared" ref="B7:B10" si="1">SUM(B12,B17,B22,B27,B32,B37,B42,B47)</f>
        <v>54668</v>
      </c>
      <c r="C7" s="158">
        <f t="shared" ref="C7:C10" si="2">SUM(C12,C17,C22,C27,C32,C37,C42,C47)</f>
        <v>36411</v>
      </c>
      <c r="D7" s="159">
        <f t="shared" si="0"/>
        <v>-0.333961366795932</v>
      </c>
    </row>
    <row r="8" s="143" customFormat="1" ht="24" customHeight="1" spans="1:4">
      <c r="A8" s="160" t="s">
        <v>1427</v>
      </c>
      <c r="B8" s="158">
        <f t="shared" si="1"/>
        <v>26550</v>
      </c>
      <c r="C8" s="158">
        <f t="shared" si="2"/>
        <v>27042</v>
      </c>
      <c r="D8" s="159">
        <f t="shared" si="0"/>
        <v>0.0185310734463277</v>
      </c>
    </row>
    <row r="9" s="143" customFormat="1" ht="24" customHeight="1" spans="1:4">
      <c r="A9" s="161" t="s">
        <v>1428</v>
      </c>
      <c r="B9" s="158">
        <f>SUM(B14,,B19,B24,B29,B34,B39,B44)</f>
        <v>0</v>
      </c>
      <c r="C9" s="158">
        <f>SUM(C14,,C19,C24,C29,C34,C39,C44)</f>
        <v>0</v>
      </c>
      <c r="D9" s="159"/>
    </row>
    <row r="10" s="143" customFormat="1" ht="24" customHeight="1" spans="1:4">
      <c r="A10" s="160" t="s">
        <v>1074</v>
      </c>
      <c r="B10" s="158">
        <f t="shared" si="1"/>
        <v>219</v>
      </c>
      <c r="C10" s="158">
        <f t="shared" si="2"/>
        <v>146</v>
      </c>
      <c r="D10" s="159">
        <f t="shared" ref="D10:D12" si="3">(C10-B10)/B10</f>
        <v>-0.333333333333333</v>
      </c>
    </row>
    <row r="11" s="143" customFormat="1" ht="24" customHeight="1" spans="1:4">
      <c r="A11" s="154" t="s">
        <v>1411</v>
      </c>
      <c r="B11" s="155">
        <f>SUM(B12:B15)</f>
        <v>16952</v>
      </c>
      <c r="C11" s="155">
        <f>SUM(C12:C15)</f>
        <v>16048</v>
      </c>
      <c r="D11" s="156">
        <f t="shared" si="3"/>
        <v>-0.0533270410571024</v>
      </c>
    </row>
    <row r="12" s="143" customFormat="1" ht="24" customHeight="1" spans="1:4">
      <c r="A12" s="157" t="s">
        <v>1429</v>
      </c>
      <c r="B12" s="162">
        <f>14577+2158</f>
        <v>16735</v>
      </c>
      <c r="C12" s="163">
        <v>15903</v>
      </c>
      <c r="D12" s="159">
        <f t="shared" si="3"/>
        <v>-0.0497161637287123</v>
      </c>
    </row>
    <row r="13" s="143" customFormat="1" ht="24" customHeight="1" spans="1:4">
      <c r="A13" s="160" t="s">
        <v>1430</v>
      </c>
      <c r="B13" s="162"/>
      <c r="C13" s="164"/>
      <c r="D13" s="159"/>
    </row>
    <row r="14" s="143" customFormat="1" ht="24" customHeight="1" spans="1:4">
      <c r="A14" s="161" t="s">
        <v>1431</v>
      </c>
      <c r="B14" s="162"/>
      <c r="C14" s="164"/>
      <c r="D14" s="159"/>
    </row>
    <row r="15" s="143" customFormat="1" ht="24" customHeight="1" spans="1:4">
      <c r="A15" s="160" t="s">
        <v>1078</v>
      </c>
      <c r="B15" s="162">
        <v>217</v>
      </c>
      <c r="C15" s="165">
        <v>145</v>
      </c>
      <c r="D15" s="159">
        <f t="shared" ref="D15:D17" si="4">(C15-B15)/B15</f>
        <v>-0.331797235023041</v>
      </c>
    </row>
    <row r="16" s="143" customFormat="1" ht="24" customHeight="1" spans="1:4">
      <c r="A16" s="166" t="s">
        <v>1416</v>
      </c>
      <c r="B16" s="155">
        <f>SUM(B17:B20)</f>
        <v>5523</v>
      </c>
      <c r="C16" s="155">
        <f>SUM(C17:C20)</f>
        <v>5509</v>
      </c>
      <c r="D16" s="156">
        <f t="shared" si="4"/>
        <v>-0.00253485424588086</v>
      </c>
    </row>
    <row r="17" s="143" customFormat="1" ht="24" customHeight="1" spans="1:4">
      <c r="A17" s="157" t="s">
        <v>1429</v>
      </c>
      <c r="B17" s="162">
        <v>5521</v>
      </c>
      <c r="C17" s="167">
        <v>5508</v>
      </c>
      <c r="D17" s="159">
        <f t="shared" si="4"/>
        <v>-0.00235464589748234</v>
      </c>
    </row>
    <row r="18" s="143" customFormat="1" ht="24" customHeight="1" spans="1:4">
      <c r="A18" s="160" t="s">
        <v>1430</v>
      </c>
      <c r="B18" s="162"/>
      <c r="C18" s="167"/>
      <c r="D18" s="159"/>
    </row>
    <row r="19" s="143" customFormat="1" ht="24" customHeight="1" spans="1:4">
      <c r="A19" s="161" t="s">
        <v>1431</v>
      </c>
      <c r="B19" s="162"/>
      <c r="C19" s="167"/>
      <c r="D19" s="159"/>
    </row>
    <row r="20" s="143" customFormat="1" ht="24" customHeight="1" spans="1:4">
      <c r="A20" s="160" t="s">
        <v>1078</v>
      </c>
      <c r="B20" s="162">
        <v>2</v>
      </c>
      <c r="C20" s="167">
        <v>1</v>
      </c>
      <c r="D20" s="159">
        <f t="shared" ref="D20:D23" si="5">(C20-B20)/B20</f>
        <v>-0.5</v>
      </c>
    </row>
    <row r="21" s="143" customFormat="1" ht="24" customHeight="1" spans="1:4">
      <c r="A21" s="154" t="s">
        <v>1417</v>
      </c>
      <c r="B21" s="155">
        <f>SUM(B22:B25)</f>
        <v>491</v>
      </c>
      <c r="C21" s="155">
        <f>SUM(C22:C25)</f>
        <v>493</v>
      </c>
      <c r="D21" s="156">
        <f t="shared" si="5"/>
        <v>0.00407331975560081</v>
      </c>
    </row>
    <row r="22" s="143" customFormat="1" ht="24" customHeight="1" spans="1:4">
      <c r="A22" s="157" t="s">
        <v>1429</v>
      </c>
      <c r="B22" s="167"/>
      <c r="C22" s="167"/>
      <c r="D22" s="159"/>
    </row>
    <row r="23" s="143" customFormat="1" ht="24" customHeight="1" spans="1:4">
      <c r="A23" s="160" t="s">
        <v>1430</v>
      </c>
      <c r="B23" s="168">
        <v>491</v>
      </c>
      <c r="C23" s="168">
        <v>493</v>
      </c>
      <c r="D23" s="159">
        <f t="shared" si="5"/>
        <v>0.00407331975560081</v>
      </c>
    </row>
    <row r="24" s="143" customFormat="1" ht="24" customHeight="1" spans="1:4">
      <c r="A24" s="161" t="s">
        <v>1431</v>
      </c>
      <c r="B24" s="164"/>
      <c r="C24" s="164"/>
      <c r="D24" s="159"/>
    </row>
    <row r="25" s="143" customFormat="1" ht="24" customHeight="1" spans="1:4">
      <c r="A25" s="160" t="s">
        <v>1078</v>
      </c>
      <c r="B25" s="164"/>
      <c r="C25" s="164"/>
      <c r="D25" s="159"/>
    </row>
    <row r="26" s="143" customFormat="1" ht="24" customHeight="1" spans="1:4">
      <c r="A26" s="154" t="s">
        <v>1418</v>
      </c>
      <c r="B26" s="155">
        <f>SUM(B27:B30)</f>
        <v>580</v>
      </c>
      <c r="C26" s="155">
        <f>SUM(C27:C30)</f>
        <v>563</v>
      </c>
      <c r="D26" s="156">
        <f t="shared" ref="D26:D31" si="6">(C26-B26)/B26</f>
        <v>-0.0293103448275862</v>
      </c>
    </row>
    <row r="27" s="143" customFormat="1" ht="24" customHeight="1" spans="1:4">
      <c r="A27" s="157" t="s">
        <v>1429</v>
      </c>
      <c r="B27" s="167"/>
      <c r="C27" s="167"/>
      <c r="D27" s="159"/>
    </row>
    <row r="28" s="143" customFormat="1" ht="24" customHeight="1" spans="1:4">
      <c r="A28" s="160" t="s">
        <v>1430</v>
      </c>
      <c r="B28" s="168">
        <v>580</v>
      </c>
      <c r="C28" s="168">
        <v>563</v>
      </c>
      <c r="D28" s="159">
        <f t="shared" si="6"/>
        <v>-0.0293103448275862</v>
      </c>
    </row>
    <row r="29" s="143" customFormat="1" ht="24" customHeight="1" spans="1:4">
      <c r="A29" s="161" t="s">
        <v>1431</v>
      </c>
      <c r="B29" s="164"/>
      <c r="C29" s="164"/>
      <c r="D29" s="159"/>
    </row>
    <row r="30" s="143" customFormat="1" ht="24" customHeight="1" spans="1:4">
      <c r="A30" s="160" t="s">
        <v>1078</v>
      </c>
      <c r="B30" s="164"/>
      <c r="C30" s="164"/>
      <c r="D30" s="159"/>
    </row>
    <row r="31" s="143" customFormat="1" ht="24" customHeight="1" spans="1:4">
      <c r="A31" s="154" t="s">
        <v>1419</v>
      </c>
      <c r="B31" s="155">
        <f>SUM(B32:B35)</f>
        <v>619</v>
      </c>
      <c r="C31" s="155">
        <f>SUM(C32:C35)</f>
        <v>0</v>
      </c>
      <c r="D31" s="156">
        <f t="shared" si="6"/>
        <v>-1</v>
      </c>
    </row>
    <row r="32" s="143" customFormat="1" ht="24" customHeight="1" spans="1:4">
      <c r="A32" s="157" t="s">
        <v>1429</v>
      </c>
      <c r="B32" s="167"/>
      <c r="C32" s="167"/>
      <c r="D32" s="159"/>
    </row>
    <row r="33" s="143" customFormat="1" ht="24" customHeight="1" spans="1:4">
      <c r="A33" s="160" t="s">
        <v>1430</v>
      </c>
      <c r="B33" s="168">
        <v>619</v>
      </c>
      <c r="C33" s="168">
        <v>0</v>
      </c>
      <c r="D33" s="159">
        <f t="shared" ref="D33:D38" si="7">(C33-B33)/B33</f>
        <v>-1</v>
      </c>
    </row>
    <row r="34" s="143" customFormat="1" ht="24" customHeight="1" spans="1:4">
      <c r="A34" s="161" t="s">
        <v>1431</v>
      </c>
      <c r="B34" s="167"/>
      <c r="C34" s="167"/>
      <c r="D34" s="159"/>
    </row>
    <row r="35" s="143" customFormat="1" ht="24" customHeight="1" spans="1:4">
      <c r="A35" s="160" t="s">
        <v>1078</v>
      </c>
      <c r="B35" s="167"/>
      <c r="C35" s="167"/>
      <c r="D35" s="159"/>
    </row>
    <row r="36" s="143" customFormat="1" ht="24" customHeight="1" spans="1:4">
      <c r="A36" s="166" t="s">
        <v>1420</v>
      </c>
      <c r="B36" s="155">
        <f>SUM(B37:B40)</f>
        <v>13141</v>
      </c>
      <c r="C36" s="155">
        <f>SUM(C37:C40)</f>
        <v>12713</v>
      </c>
      <c r="D36" s="156">
        <f t="shared" si="7"/>
        <v>-0.0325698196484286</v>
      </c>
    </row>
    <row r="37" s="143" customFormat="1" ht="24" customHeight="1" spans="1:4">
      <c r="A37" s="157" t="s">
        <v>1429</v>
      </c>
      <c r="B37" s="169"/>
      <c r="C37" s="167"/>
      <c r="D37" s="159"/>
    </row>
    <row r="38" s="143" customFormat="1" ht="24" customHeight="1" spans="1:4">
      <c r="A38" s="160" t="s">
        <v>1430</v>
      </c>
      <c r="B38" s="162">
        <v>13141</v>
      </c>
      <c r="C38" s="167">
        <v>12713</v>
      </c>
      <c r="D38" s="159">
        <f t="shared" si="7"/>
        <v>-0.0325698196484286</v>
      </c>
    </row>
    <row r="39" s="143" customFormat="1" ht="24" customHeight="1" spans="1:4">
      <c r="A39" s="161" t="s">
        <v>1431</v>
      </c>
      <c r="B39" s="162"/>
      <c r="C39" s="167"/>
      <c r="D39" s="159"/>
    </row>
    <row r="40" s="143" customFormat="1" ht="24" customHeight="1" spans="1:4">
      <c r="A40" s="160" t="s">
        <v>1078</v>
      </c>
      <c r="B40" s="162"/>
      <c r="C40" s="167"/>
      <c r="D40" s="159"/>
    </row>
    <row r="41" s="143" customFormat="1" ht="33" customHeight="1" spans="1:4">
      <c r="A41" s="166" t="s">
        <v>1433</v>
      </c>
      <c r="B41" s="155">
        <f>SUM(B42:B45)</f>
        <v>11719</v>
      </c>
      <c r="C41" s="155">
        <f>SUM(C42:C45)</f>
        <v>13273</v>
      </c>
      <c r="D41" s="156">
        <f t="shared" ref="D41:D47" si="8">(C41-B41)/B41</f>
        <v>0.132605171089683</v>
      </c>
    </row>
    <row r="42" s="143" customFormat="1" ht="24" customHeight="1" spans="1:4">
      <c r="A42" s="157" t="s">
        <v>1429</v>
      </c>
      <c r="B42" s="167"/>
      <c r="C42" s="167"/>
      <c r="D42" s="159"/>
    </row>
    <row r="43" s="143" customFormat="1" ht="24" customHeight="1" spans="1:4">
      <c r="A43" s="160" t="s">
        <v>1430</v>
      </c>
      <c r="B43" s="167">
        <v>11719</v>
      </c>
      <c r="C43" s="167">
        <v>13273</v>
      </c>
      <c r="D43" s="159">
        <f t="shared" si="8"/>
        <v>0.132605171089683</v>
      </c>
    </row>
    <row r="44" s="143" customFormat="1" ht="24" customHeight="1" spans="1:4">
      <c r="A44" s="161" t="s">
        <v>1431</v>
      </c>
      <c r="B44" s="167"/>
      <c r="C44" s="167"/>
      <c r="D44" s="159"/>
    </row>
    <row r="45" s="143" customFormat="1" ht="24" customHeight="1" spans="1:4">
      <c r="A45" s="160" t="s">
        <v>1078</v>
      </c>
      <c r="B45" s="167"/>
      <c r="C45" s="167"/>
      <c r="D45" s="159"/>
    </row>
    <row r="46" s="140" customFormat="1" ht="24" customHeight="1" spans="1:4">
      <c r="A46" s="170" t="s">
        <v>1422</v>
      </c>
      <c r="B46" s="155">
        <f>SUM(B47:B50)</f>
        <v>32412</v>
      </c>
      <c r="C46" s="155">
        <f>SUM(C47:C50)</f>
        <v>15000</v>
      </c>
      <c r="D46" s="156">
        <f t="shared" si="8"/>
        <v>-0.53720844131803</v>
      </c>
    </row>
    <row r="47" s="140" customFormat="1" ht="24" customHeight="1" spans="1:4">
      <c r="A47" s="157" t="s">
        <v>1429</v>
      </c>
      <c r="B47" s="167">
        <v>32412</v>
      </c>
      <c r="C47" s="167">
        <v>15000</v>
      </c>
      <c r="D47" s="159">
        <f t="shared" si="8"/>
        <v>-0.53720844131803</v>
      </c>
    </row>
    <row r="48" s="140" customFormat="1" ht="24" customHeight="1" spans="1:5">
      <c r="A48" s="160" t="s">
        <v>1430</v>
      </c>
      <c r="B48" s="162"/>
      <c r="C48" s="167"/>
      <c r="D48" s="159"/>
      <c r="E48" s="1"/>
    </row>
    <row r="49" s="140" customFormat="1" ht="24" customHeight="1" spans="1:5">
      <c r="A49" s="161" t="s">
        <v>1431</v>
      </c>
      <c r="B49" s="162"/>
      <c r="C49" s="167"/>
      <c r="D49" s="159"/>
      <c r="E49" s="1"/>
    </row>
    <row r="50" s="140" customFormat="1" ht="24" customHeight="1" spans="1:5">
      <c r="A50" s="160" t="s">
        <v>1078</v>
      </c>
      <c r="B50" s="162"/>
      <c r="C50" s="167"/>
      <c r="D50" s="159"/>
      <c r="E50" s="1"/>
    </row>
    <row r="51" s="140" customFormat="1" ht="24" customHeight="1" spans="1:5">
      <c r="A51" s="171" t="s">
        <v>1432</v>
      </c>
      <c r="B51" s="172">
        <v>59667</v>
      </c>
      <c r="C51" s="172">
        <v>61358</v>
      </c>
      <c r="D51" s="156">
        <f>(C51-B51)/B51</f>
        <v>0.0283406237953978</v>
      </c>
      <c r="E51" s="1"/>
    </row>
    <row r="52" s="140" customFormat="1" ht="24" customHeight="1" spans="1:5">
      <c r="A52" s="173" t="s">
        <v>1404</v>
      </c>
      <c r="B52" s="174">
        <f>B6+B51</f>
        <v>141104</v>
      </c>
      <c r="C52" s="174">
        <f>C6+C51</f>
        <v>124957</v>
      </c>
      <c r="D52" s="175">
        <f>(C52-B52)/B52</f>
        <v>-0.114433325773897</v>
      </c>
      <c r="E52" s="1"/>
    </row>
  </sheetData>
  <mergeCells count="3">
    <mergeCell ref="A2:D2"/>
    <mergeCell ref="B4:D4"/>
    <mergeCell ref="A4:A5"/>
  </mergeCells>
  <pageMargins left="0.751388888888889" right="0.751388888888889" top="1" bottom="1" header="0.511805555555556" footer="0.511805555555556"/>
  <pageSetup paperSize="9" scale="90" orientation="portrait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73"/>
  <sheetViews>
    <sheetView showZeros="0" topLeftCell="A49" workbookViewId="0">
      <selection activeCell="H45" sqref="H45"/>
    </sheetView>
  </sheetViews>
  <sheetFormatPr defaultColWidth="12" defaultRowHeight="27" customHeight="1" outlineLevelCol="3"/>
  <cols>
    <col min="1" max="1" width="68.8333333333333" style="122" customWidth="1"/>
    <col min="2" max="2" width="23" style="122" customWidth="1"/>
    <col min="3" max="3" width="25.1666666666667" style="123" customWidth="1"/>
    <col min="4" max="4" width="18.5" style="93" customWidth="1"/>
    <col min="5" max="16384" width="12" style="93"/>
  </cols>
  <sheetData>
    <row r="1" ht="15" customHeight="1" spans="1:1">
      <c r="A1" s="122" t="s">
        <v>52</v>
      </c>
    </row>
    <row r="2" s="77" customFormat="1" customHeight="1" spans="1:4">
      <c r="A2" s="124" t="s">
        <v>53</v>
      </c>
      <c r="B2" s="124"/>
      <c r="C2" s="125"/>
      <c r="D2" s="124"/>
    </row>
    <row r="3" s="77" customFormat="1" ht="15" customHeight="1" spans="1:4">
      <c r="A3" s="126"/>
      <c r="B3" s="126"/>
      <c r="C3" s="78" t="s">
        <v>66</v>
      </c>
      <c r="D3" s="78"/>
    </row>
    <row r="4" s="77" customFormat="1" ht="35" customHeight="1" spans="1:4">
      <c r="A4" s="127" t="s">
        <v>1434</v>
      </c>
      <c r="B4" s="127" t="s">
        <v>1435</v>
      </c>
      <c r="C4" s="127" t="s">
        <v>1436</v>
      </c>
      <c r="D4" s="127" t="s">
        <v>1437</v>
      </c>
    </row>
    <row r="5" s="121" customFormat="1" customHeight="1" spans="1:4">
      <c r="A5" s="128" t="s">
        <v>1438</v>
      </c>
      <c r="B5" s="129">
        <v>5000</v>
      </c>
      <c r="C5" s="127"/>
      <c r="D5" s="130"/>
    </row>
    <row r="6" customHeight="1" spans="1:4">
      <c r="A6" s="128" t="s">
        <v>1439</v>
      </c>
      <c r="B6" s="129">
        <v>4000</v>
      </c>
      <c r="C6" s="129"/>
      <c r="D6" s="131"/>
    </row>
    <row r="7" customHeight="1" spans="1:4">
      <c r="A7" s="128" t="s">
        <v>1440</v>
      </c>
      <c r="B7" s="129">
        <v>3802</v>
      </c>
      <c r="C7" s="129"/>
      <c r="D7" s="131"/>
    </row>
    <row r="8" customHeight="1" spans="1:4">
      <c r="A8" s="128" t="s">
        <v>1441</v>
      </c>
      <c r="B8" s="129">
        <v>3000</v>
      </c>
      <c r="C8" s="129"/>
      <c r="D8" s="131"/>
    </row>
    <row r="9" customHeight="1" spans="1:4">
      <c r="A9" s="128" t="s">
        <v>1442</v>
      </c>
      <c r="B9" s="129">
        <v>2645</v>
      </c>
      <c r="C9" s="129"/>
      <c r="D9" s="131"/>
    </row>
    <row r="10" customHeight="1" spans="1:4">
      <c r="A10" s="128" t="s">
        <v>1443</v>
      </c>
      <c r="B10" s="129">
        <v>2553</v>
      </c>
      <c r="C10" s="129"/>
      <c r="D10" s="131"/>
    </row>
    <row r="11" customHeight="1" spans="1:4">
      <c r="A11" s="128" t="s">
        <v>1444</v>
      </c>
      <c r="B11" s="129">
        <v>2414</v>
      </c>
      <c r="C11" s="129"/>
      <c r="D11" s="131"/>
    </row>
    <row r="12" customHeight="1" spans="1:4">
      <c r="A12" s="128" t="s">
        <v>1445</v>
      </c>
      <c r="B12" s="129">
        <v>2107</v>
      </c>
      <c r="C12" s="129"/>
      <c r="D12" s="131"/>
    </row>
    <row r="13" customHeight="1" spans="1:4">
      <c r="A13" s="128" t="s">
        <v>1446</v>
      </c>
      <c r="B13" s="129">
        <v>2410</v>
      </c>
      <c r="C13" s="129"/>
      <c r="D13" s="131"/>
    </row>
    <row r="14" customHeight="1" spans="1:4">
      <c r="A14" s="128" t="s">
        <v>1447</v>
      </c>
      <c r="B14" s="129">
        <v>2180</v>
      </c>
      <c r="C14" s="129"/>
      <c r="D14" s="131"/>
    </row>
    <row r="15" customHeight="1" spans="1:4">
      <c r="A15" s="128" t="s">
        <v>1448</v>
      </c>
      <c r="B15" s="129">
        <v>2000</v>
      </c>
      <c r="C15" s="129"/>
      <c r="D15" s="131"/>
    </row>
    <row r="16" customHeight="1" spans="1:4">
      <c r="A16" s="128" t="s">
        <v>1449</v>
      </c>
      <c r="B16" s="129">
        <v>2000</v>
      </c>
      <c r="C16" s="129"/>
      <c r="D16" s="131"/>
    </row>
    <row r="17" customHeight="1" spans="1:4">
      <c r="A17" s="128" t="s">
        <v>1450</v>
      </c>
      <c r="B17" s="129">
        <v>1390</v>
      </c>
      <c r="C17" s="129"/>
      <c r="D17" s="131"/>
    </row>
    <row r="18" customHeight="1" spans="1:4">
      <c r="A18" s="128" t="s">
        <v>1451</v>
      </c>
      <c r="B18" s="129">
        <v>1297</v>
      </c>
      <c r="C18" s="129"/>
      <c r="D18" s="131"/>
    </row>
    <row r="19" customHeight="1" spans="1:4">
      <c r="A19" s="128" t="s">
        <v>1452</v>
      </c>
      <c r="B19" s="129">
        <v>1200</v>
      </c>
      <c r="C19" s="129"/>
      <c r="D19" s="132"/>
    </row>
    <row r="20" customHeight="1" spans="1:4">
      <c r="A20" s="128" t="s">
        <v>1453</v>
      </c>
      <c r="B20" s="129">
        <v>1005</v>
      </c>
      <c r="C20" s="129"/>
      <c r="D20" s="131"/>
    </row>
    <row r="21" customHeight="1" spans="1:4">
      <c r="A21" s="128" t="s">
        <v>1454</v>
      </c>
      <c r="B21" s="129">
        <v>1000</v>
      </c>
      <c r="C21" s="129"/>
      <c r="D21" s="131"/>
    </row>
    <row r="22" customHeight="1" spans="1:4">
      <c r="A22" s="128" t="s">
        <v>1455</v>
      </c>
      <c r="B22" s="129">
        <v>861.944</v>
      </c>
      <c r="C22" s="129"/>
      <c r="D22" s="131"/>
    </row>
    <row r="23" customHeight="1" spans="1:4">
      <c r="A23" s="128" t="s">
        <v>1456</v>
      </c>
      <c r="B23" s="129">
        <v>840</v>
      </c>
      <c r="C23" s="129"/>
      <c r="D23" s="131"/>
    </row>
    <row r="24" customHeight="1" spans="1:4">
      <c r="A24" s="128" t="s">
        <v>1457</v>
      </c>
      <c r="B24" s="129">
        <v>840</v>
      </c>
      <c r="C24" s="129"/>
      <c r="D24" s="131"/>
    </row>
    <row r="25" customHeight="1" spans="1:4">
      <c r="A25" s="128" t="s">
        <v>1458</v>
      </c>
      <c r="B25" s="129">
        <v>800</v>
      </c>
      <c r="C25" s="129"/>
      <c r="D25" s="131"/>
    </row>
    <row r="26" customHeight="1" spans="1:4">
      <c r="A26" s="128" t="s">
        <v>1459</v>
      </c>
      <c r="B26" s="129">
        <v>717</v>
      </c>
      <c r="C26" s="129"/>
      <c r="D26" s="131"/>
    </row>
    <row r="27" customHeight="1" spans="1:4">
      <c r="A27" s="128" t="s">
        <v>1460</v>
      </c>
      <c r="B27" s="129">
        <v>656.85</v>
      </c>
      <c r="C27" s="129"/>
      <c r="D27" s="131"/>
    </row>
    <row r="28" customHeight="1" spans="1:4">
      <c r="A28" s="128" t="s">
        <v>1461</v>
      </c>
      <c r="B28" s="129">
        <v>650</v>
      </c>
      <c r="C28" s="129"/>
      <c r="D28" s="131"/>
    </row>
    <row r="29" customHeight="1" spans="1:4">
      <c r="A29" s="128" t="s">
        <v>1462</v>
      </c>
      <c r="B29" s="129">
        <v>650</v>
      </c>
      <c r="C29" s="129"/>
      <c r="D29" s="131"/>
    </row>
    <row r="30" customHeight="1" spans="1:4">
      <c r="A30" s="128" t="s">
        <v>1463</v>
      </c>
      <c r="B30" s="129">
        <v>601</v>
      </c>
      <c r="C30" s="129"/>
      <c r="D30" s="131"/>
    </row>
    <row r="31" customHeight="1" spans="1:4">
      <c r="A31" s="128" t="s">
        <v>1464</v>
      </c>
      <c r="B31" s="129">
        <v>600</v>
      </c>
      <c r="C31" s="129"/>
      <c r="D31" s="133"/>
    </row>
    <row r="32" customHeight="1" spans="1:4">
      <c r="A32" s="128" t="s">
        <v>1465</v>
      </c>
      <c r="B32" s="129">
        <v>550</v>
      </c>
      <c r="C32" s="129"/>
      <c r="D32" s="131"/>
    </row>
    <row r="33" customHeight="1" spans="1:4">
      <c r="A33" s="128" t="s">
        <v>1466</v>
      </c>
      <c r="B33" s="129">
        <v>547</v>
      </c>
      <c r="C33" s="129"/>
      <c r="D33" s="131"/>
    </row>
    <row r="34" customHeight="1" spans="1:4">
      <c r="A34" s="128" t="s">
        <v>1467</v>
      </c>
      <c r="B34" s="129">
        <v>500</v>
      </c>
      <c r="C34" s="129"/>
      <c r="D34" s="131"/>
    </row>
    <row r="35" customHeight="1" spans="1:4">
      <c r="A35" s="128" t="s">
        <v>1468</v>
      </c>
      <c r="B35" s="129">
        <v>500</v>
      </c>
      <c r="C35" s="129"/>
      <c r="D35" s="131"/>
    </row>
    <row r="36" customHeight="1" spans="1:4">
      <c r="A36" s="128" t="s">
        <v>1469</v>
      </c>
      <c r="B36" s="129">
        <v>500</v>
      </c>
      <c r="C36" s="129"/>
      <c r="D36" s="131"/>
    </row>
    <row r="37" customHeight="1" spans="1:4">
      <c r="A37" s="128" t="s">
        <v>1470</v>
      </c>
      <c r="B37" s="129">
        <v>500</v>
      </c>
      <c r="C37" s="129"/>
      <c r="D37" s="131"/>
    </row>
    <row r="38" customHeight="1" spans="1:4">
      <c r="A38" s="128" t="s">
        <v>1471</v>
      </c>
      <c r="B38" s="129">
        <v>500</v>
      </c>
      <c r="C38" s="129"/>
      <c r="D38" s="131"/>
    </row>
    <row r="39" customHeight="1" spans="1:4">
      <c r="A39" s="128" t="s">
        <v>1472</v>
      </c>
      <c r="B39" s="129">
        <v>433.37</v>
      </c>
      <c r="C39" s="129"/>
      <c r="D39" s="131"/>
    </row>
    <row r="40" customHeight="1" spans="1:4">
      <c r="A40" s="128" t="s">
        <v>1473</v>
      </c>
      <c r="B40" s="129">
        <v>429</v>
      </c>
      <c r="C40" s="129"/>
      <c r="D40" s="131"/>
    </row>
    <row r="41" customHeight="1" spans="1:4">
      <c r="A41" s="128" t="s">
        <v>1474</v>
      </c>
      <c r="B41" s="129">
        <v>400</v>
      </c>
      <c r="C41" s="129"/>
      <c r="D41" s="131"/>
    </row>
    <row r="42" customHeight="1" spans="1:4">
      <c r="A42" s="128" t="s">
        <v>1475</v>
      </c>
      <c r="B42" s="129">
        <v>300</v>
      </c>
      <c r="C42" s="129"/>
      <c r="D42" s="131"/>
    </row>
    <row r="43" customHeight="1" spans="1:4">
      <c r="A43" s="128" t="s">
        <v>1476</v>
      </c>
      <c r="B43" s="129">
        <v>300</v>
      </c>
      <c r="C43" s="129"/>
      <c r="D43" s="131"/>
    </row>
    <row r="44" customHeight="1" spans="1:4">
      <c r="A44" s="128" t="s">
        <v>1477</v>
      </c>
      <c r="B44" s="129">
        <v>300</v>
      </c>
      <c r="C44" s="129"/>
      <c r="D44" s="131"/>
    </row>
    <row r="45" customHeight="1" spans="1:4">
      <c r="A45" s="128" t="s">
        <v>1478</v>
      </c>
      <c r="B45" s="129">
        <v>289</v>
      </c>
      <c r="C45" s="129"/>
      <c r="D45" s="131"/>
    </row>
    <row r="46" customHeight="1" spans="1:4">
      <c r="A46" s="128" t="s">
        <v>1479</v>
      </c>
      <c r="B46" s="129">
        <v>250.2</v>
      </c>
      <c r="C46" s="129"/>
      <c r="D46" s="131"/>
    </row>
    <row r="47" customHeight="1" spans="1:4">
      <c r="A47" s="128" t="s">
        <v>1480</v>
      </c>
      <c r="B47" s="129">
        <v>250</v>
      </c>
      <c r="C47" s="129"/>
      <c r="D47" s="131"/>
    </row>
    <row r="48" customHeight="1" spans="1:4">
      <c r="A48" s="128" t="s">
        <v>1481</v>
      </c>
      <c r="B48" s="129">
        <v>248</v>
      </c>
      <c r="C48" s="129"/>
      <c r="D48" s="131"/>
    </row>
    <row r="49" customHeight="1" spans="1:4">
      <c r="A49" s="128" t="s">
        <v>1482</v>
      </c>
      <c r="B49" s="129">
        <v>245</v>
      </c>
      <c r="C49" s="129"/>
      <c r="D49" s="131"/>
    </row>
    <row r="50" customHeight="1" spans="1:4">
      <c r="A50" s="128" t="s">
        <v>1483</v>
      </c>
      <c r="B50" s="129">
        <v>234</v>
      </c>
      <c r="C50" s="129"/>
      <c r="D50" s="131"/>
    </row>
    <row r="51" customHeight="1" spans="1:4">
      <c r="A51" s="128" t="s">
        <v>1484</v>
      </c>
      <c r="B51" s="129">
        <v>211.86</v>
      </c>
      <c r="C51" s="129"/>
      <c r="D51" s="131"/>
    </row>
    <row r="52" customHeight="1" spans="1:4">
      <c r="A52" s="128" t="s">
        <v>1485</v>
      </c>
      <c r="B52" s="129">
        <v>205</v>
      </c>
      <c r="C52" s="129"/>
      <c r="D52" s="131"/>
    </row>
    <row r="53" customHeight="1" spans="1:4">
      <c r="A53" s="128" t="s">
        <v>1486</v>
      </c>
      <c r="B53" s="129">
        <v>200</v>
      </c>
      <c r="C53" s="129"/>
      <c r="D53" s="131"/>
    </row>
    <row r="54" customHeight="1" spans="1:4">
      <c r="A54" s="128" t="s">
        <v>1487</v>
      </c>
      <c r="B54" s="129">
        <v>200</v>
      </c>
      <c r="C54" s="129"/>
      <c r="D54" s="131"/>
    </row>
    <row r="55" customHeight="1" spans="1:4">
      <c r="A55" s="128" t="s">
        <v>1488</v>
      </c>
      <c r="B55" s="129">
        <v>200</v>
      </c>
      <c r="C55" s="129"/>
      <c r="D55" s="131"/>
    </row>
    <row r="56" customHeight="1" spans="1:4">
      <c r="A56" s="128" t="s">
        <v>1489</v>
      </c>
      <c r="B56" s="129">
        <v>200</v>
      </c>
      <c r="C56" s="129"/>
      <c r="D56" s="131"/>
    </row>
    <row r="57" customHeight="1" spans="1:4">
      <c r="A57" s="128" t="s">
        <v>1490</v>
      </c>
      <c r="B57" s="129">
        <v>111</v>
      </c>
      <c r="C57" s="129"/>
      <c r="D57" s="131"/>
    </row>
    <row r="58" customHeight="1" spans="1:4">
      <c r="A58" s="128" t="s">
        <v>1491</v>
      </c>
      <c r="B58" s="129"/>
      <c r="C58" s="129">
        <v>9000</v>
      </c>
      <c r="D58" s="131"/>
    </row>
    <row r="59" customHeight="1" spans="1:4">
      <c r="A59" s="128" t="s">
        <v>1492</v>
      </c>
      <c r="B59" s="129"/>
      <c r="C59" s="129">
        <v>6029</v>
      </c>
      <c r="D59" s="131"/>
    </row>
    <row r="60" customHeight="1" spans="1:4">
      <c r="A60" s="128" t="s">
        <v>1493</v>
      </c>
      <c r="B60" s="129"/>
      <c r="C60" s="129">
        <v>6000</v>
      </c>
      <c r="D60" s="131"/>
    </row>
    <row r="61" customHeight="1" spans="1:4">
      <c r="A61" s="115" t="s">
        <v>1494</v>
      </c>
      <c r="B61" s="129"/>
      <c r="C61" s="102">
        <v>5500</v>
      </c>
      <c r="D61" s="131"/>
    </row>
    <row r="62" ht="30" customHeight="1" spans="1:4">
      <c r="A62" s="115" t="s">
        <v>1495</v>
      </c>
      <c r="B62" s="129"/>
      <c r="C62" s="102">
        <v>4000</v>
      </c>
      <c r="D62" s="131"/>
    </row>
    <row r="63" customHeight="1" spans="1:4">
      <c r="A63" s="128" t="s">
        <v>1496</v>
      </c>
      <c r="B63" s="129"/>
      <c r="C63" s="129">
        <v>4100</v>
      </c>
      <c r="D63" s="131"/>
    </row>
    <row r="64" customHeight="1" spans="1:4">
      <c r="A64" s="113" t="s">
        <v>1497</v>
      </c>
      <c r="B64" s="129"/>
      <c r="C64" s="102">
        <v>2000</v>
      </c>
      <c r="D64" s="131"/>
    </row>
    <row r="65" customHeight="1" spans="1:4">
      <c r="A65" s="115" t="s">
        <v>1498</v>
      </c>
      <c r="B65" s="129"/>
      <c r="C65" s="102">
        <v>2000</v>
      </c>
      <c r="D65" s="131"/>
    </row>
    <row r="66" customHeight="1" spans="1:4">
      <c r="A66" s="115" t="s">
        <v>1499</v>
      </c>
      <c r="B66" s="129"/>
      <c r="C66" s="102">
        <v>2000</v>
      </c>
      <c r="D66" s="131"/>
    </row>
    <row r="67" customHeight="1" spans="1:4">
      <c r="A67" s="128" t="s">
        <v>1500</v>
      </c>
      <c r="B67" s="129"/>
      <c r="C67" s="129">
        <v>913</v>
      </c>
      <c r="D67" s="131"/>
    </row>
    <row r="68" customHeight="1" spans="1:4">
      <c r="A68" s="128" t="s">
        <v>1501</v>
      </c>
      <c r="B68" s="129"/>
      <c r="C68" s="129">
        <v>764</v>
      </c>
      <c r="D68" s="131"/>
    </row>
    <row r="69" customHeight="1" spans="1:4">
      <c r="A69" s="134" t="s">
        <v>1502</v>
      </c>
      <c r="B69" s="129"/>
      <c r="C69" s="129">
        <v>200</v>
      </c>
      <c r="D69" s="135"/>
    </row>
    <row r="70" customHeight="1" spans="1:4">
      <c r="A70" s="136" t="s">
        <v>1503</v>
      </c>
      <c r="B70" s="129"/>
      <c r="C70" s="129"/>
      <c r="D70" s="129">
        <v>550</v>
      </c>
    </row>
    <row r="71" customHeight="1" spans="1:4">
      <c r="A71" s="136" t="s">
        <v>1504</v>
      </c>
      <c r="B71" s="129"/>
      <c r="C71" s="129"/>
      <c r="D71" s="129">
        <v>500</v>
      </c>
    </row>
    <row r="72" customHeight="1" spans="1:4">
      <c r="A72" s="136" t="s">
        <v>1505</v>
      </c>
      <c r="B72" s="137"/>
      <c r="C72" s="129"/>
      <c r="D72" s="129">
        <v>300</v>
      </c>
    </row>
    <row r="73" customHeight="1" spans="1:4">
      <c r="A73" s="138" t="s">
        <v>1355</v>
      </c>
      <c r="B73" s="139">
        <f>SUM(B5:B57)</f>
        <v>55823.224</v>
      </c>
      <c r="C73" s="139">
        <f>SUM(C58:C69)</f>
        <v>42506</v>
      </c>
      <c r="D73" s="139">
        <f>SUM(D70:D72)</f>
        <v>1350</v>
      </c>
    </row>
  </sheetData>
  <mergeCells count="1">
    <mergeCell ref="A2:D2"/>
  </mergeCells>
  <pageMargins left="0.98" right="0.24" top="0.47" bottom="0.71" header="0.9" footer="0.5"/>
  <pageSetup paperSize="9" scale="95" firstPageNumber="37" orientation="portrait" useFirstPageNumber="1" horizontalDpi="600"/>
  <headerFooter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7" workbookViewId="0">
      <selection activeCell="F11" sqref="F11"/>
    </sheetView>
  </sheetViews>
  <sheetFormatPr defaultColWidth="12" defaultRowHeight="14.25" outlineLevelCol="7"/>
  <cols>
    <col min="1" max="1" width="14.6666666666667" style="92" customWidth="1"/>
    <col min="2" max="2" width="44.7555555555556" style="10" customWidth="1"/>
    <col min="3" max="3" width="24.3333333333333" style="1" customWidth="1"/>
    <col min="4" max="4" width="29.3333333333333" style="1" customWidth="1"/>
    <col min="5" max="5" width="18" style="4" customWidth="1"/>
    <col min="6" max="6" width="16.8333333333333" style="1" customWidth="1"/>
    <col min="7" max="7" width="19.5" style="1" customWidth="1"/>
    <col min="8" max="8" width="20" style="1" customWidth="1"/>
    <col min="9" max="255" width="12" style="1"/>
    <col min="256" max="16384" width="12" style="93"/>
  </cols>
  <sheetData>
    <row r="1" spans="1:1">
      <c r="A1" s="94" t="s">
        <v>55</v>
      </c>
    </row>
    <row r="2" s="1" customFormat="1" ht="35" customHeight="1" spans="1:8">
      <c r="A2" s="95" t="s">
        <v>56</v>
      </c>
      <c r="B2" s="96"/>
      <c r="C2" s="95"/>
      <c r="D2" s="95"/>
      <c r="E2" s="97"/>
      <c r="F2" s="98"/>
      <c r="G2" s="98"/>
      <c r="H2" s="98"/>
    </row>
    <row r="3" s="1" customFormat="1" ht="22.5" customHeight="1" spans="1:5">
      <c r="A3" s="92"/>
      <c r="B3" s="10"/>
      <c r="E3" s="4" t="s">
        <v>66</v>
      </c>
    </row>
    <row r="4" s="90" customFormat="1" ht="39" customHeight="1" spans="1:5">
      <c r="A4" s="5" t="s">
        <v>1506</v>
      </c>
      <c r="B4" s="5" t="s">
        <v>1434</v>
      </c>
      <c r="C4" s="5" t="s">
        <v>1507</v>
      </c>
      <c r="D4" s="5" t="s">
        <v>1508</v>
      </c>
      <c r="E4" s="5" t="s">
        <v>1509</v>
      </c>
    </row>
    <row r="5" s="91" customFormat="1" ht="43" customHeight="1" spans="1:5">
      <c r="A5" s="99" t="s">
        <v>1510</v>
      </c>
      <c r="B5" s="100" t="s">
        <v>1438</v>
      </c>
      <c r="C5" s="100" t="s">
        <v>1511</v>
      </c>
      <c r="D5" s="101" t="s">
        <v>1512</v>
      </c>
      <c r="E5" s="102">
        <v>5000</v>
      </c>
    </row>
    <row r="6" s="1" customFormat="1" ht="43" customHeight="1" spans="1:5">
      <c r="A6" s="103"/>
      <c r="B6" s="100" t="s">
        <v>1449</v>
      </c>
      <c r="C6" s="100" t="s">
        <v>1513</v>
      </c>
      <c r="D6" s="101" t="s">
        <v>1512</v>
      </c>
      <c r="E6" s="102">
        <v>2000</v>
      </c>
    </row>
    <row r="7" s="1" customFormat="1" ht="28" customHeight="1" spans="1:5">
      <c r="A7" s="104"/>
      <c r="B7" s="105" t="s">
        <v>1514</v>
      </c>
      <c r="C7" s="105"/>
      <c r="D7" s="105"/>
      <c r="E7" s="106">
        <f>SUM(E5:E6)</f>
        <v>7000</v>
      </c>
    </row>
    <row r="8" s="1" customFormat="1" ht="45" customHeight="1" spans="1:5">
      <c r="A8" s="107" t="s">
        <v>1515</v>
      </c>
      <c r="B8" s="108" t="s">
        <v>1516</v>
      </c>
      <c r="C8" s="109" t="s">
        <v>1517</v>
      </c>
      <c r="D8" s="110" t="s">
        <v>1518</v>
      </c>
      <c r="E8" s="102">
        <v>4000</v>
      </c>
    </row>
    <row r="9" s="1" customFormat="1" ht="45" customHeight="1" spans="1:5">
      <c r="A9" s="111"/>
      <c r="B9" s="108" t="s">
        <v>1519</v>
      </c>
      <c r="C9" s="109" t="s">
        <v>1517</v>
      </c>
      <c r="D9" s="112" t="s">
        <v>1520</v>
      </c>
      <c r="E9" s="102">
        <v>5000</v>
      </c>
    </row>
    <row r="10" s="1" customFormat="1" ht="45" customHeight="1" spans="1:5">
      <c r="A10" s="111"/>
      <c r="B10" s="108" t="s">
        <v>1493</v>
      </c>
      <c r="C10" s="109" t="s">
        <v>1521</v>
      </c>
      <c r="D10" s="112" t="s">
        <v>1520</v>
      </c>
      <c r="E10" s="102">
        <v>6000</v>
      </c>
    </row>
    <row r="11" s="1" customFormat="1" ht="45" customHeight="1" spans="1:5">
      <c r="A11" s="111"/>
      <c r="B11" s="113" t="s">
        <v>1497</v>
      </c>
      <c r="C11" s="114" t="s">
        <v>1522</v>
      </c>
      <c r="D11" s="112" t="s">
        <v>1520</v>
      </c>
      <c r="E11" s="102">
        <v>2000</v>
      </c>
    </row>
    <row r="12" s="1" customFormat="1" ht="45" customHeight="1" spans="1:5">
      <c r="A12" s="111"/>
      <c r="B12" s="115" t="s">
        <v>1494</v>
      </c>
      <c r="C12" s="109" t="s">
        <v>1523</v>
      </c>
      <c r="D12" s="112" t="s">
        <v>1520</v>
      </c>
      <c r="E12" s="102">
        <v>5500</v>
      </c>
    </row>
    <row r="13" s="1" customFormat="1" ht="45" customHeight="1" spans="1:5">
      <c r="A13" s="111"/>
      <c r="B13" s="115" t="s">
        <v>1498</v>
      </c>
      <c r="C13" s="109" t="s">
        <v>1524</v>
      </c>
      <c r="D13" s="112" t="s">
        <v>1520</v>
      </c>
      <c r="E13" s="102">
        <v>2000</v>
      </c>
    </row>
    <row r="14" s="1" customFormat="1" ht="45" customHeight="1" spans="1:5">
      <c r="A14" s="111"/>
      <c r="B14" s="115" t="s">
        <v>1499</v>
      </c>
      <c r="C14" s="109" t="s">
        <v>1513</v>
      </c>
      <c r="D14" s="112" t="s">
        <v>1518</v>
      </c>
      <c r="E14" s="102">
        <v>2000</v>
      </c>
    </row>
    <row r="15" s="1" customFormat="1" ht="45" customHeight="1" spans="1:5">
      <c r="A15" s="111"/>
      <c r="B15" s="115" t="s">
        <v>1495</v>
      </c>
      <c r="C15" s="109" t="s">
        <v>1513</v>
      </c>
      <c r="D15" s="112" t="s">
        <v>1518</v>
      </c>
      <c r="E15" s="102">
        <v>4000</v>
      </c>
    </row>
    <row r="16" s="1" customFormat="1" ht="32" customHeight="1" spans="1:5">
      <c r="A16" s="116"/>
      <c r="B16" s="105" t="s">
        <v>1514</v>
      </c>
      <c r="C16" s="105"/>
      <c r="D16" s="105"/>
      <c r="E16" s="106">
        <f>SUM(E8:E15)</f>
        <v>30500</v>
      </c>
    </row>
    <row r="17" s="1" customFormat="1" ht="32" customHeight="1" spans="1:5">
      <c r="A17" s="117" t="s">
        <v>1525</v>
      </c>
      <c r="B17" s="118"/>
      <c r="C17" s="119"/>
      <c r="D17" s="120"/>
      <c r="E17" s="9">
        <f>E16+E7</f>
        <v>37500</v>
      </c>
    </row>
  </sheetData>
  <mergeCells count="6">
    <mergeCell ref="A2:E2"/>
    <mergeCell ref="B7:D7"/>
    <mergeCell ref="B16:D16"/>
    <mergeCell ref="A17:D17"/>
    <mergeCell ref="A5:A7"/>
    <mergeCell ref="A8:A16"/>
  </mergeCells>
  <printOptions horizontalCentered="1"/>
  <pageMargins left="0.472222222222222" right="0.0784722222222222" top="1" bottom="1" header="0.5" footer="0.5"/>
  <pageSetup paperSize="9" scale="80" orientation="portrait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G14" sqref="G14"/>
    </sheetView>
  </sheetViews>
  <sheetFormatPr defaultColWidth="10.6666666666667" defaultRowHeight="12.75" outlineLevelCol="4"/>
  <cols>
    <col min="1" max="1" width="54.1666666666667" style="73" customWidth="1"/>
    <col min="2" max="2" width="22.6666666666667" style="73" customWidth="1"/>
    <col min="3" max="3" width="20" style="73" customWidth="1"/>
    <col min="4" max="4" width="15" style="73" customWidth="1"/>
    <col min="5" max="5" width="21.1666666666667" style="73" customWidth="1"/>
    <col min="6" max="16384" width="10.6666666666667" style="73"/>
  </cols>
  <sheetData>
    <row r="1" ht="14.25" spans="1:1">
      <c r="A1" s="74" t="s">
        <v>57</v>
      </c>
    </row>
    <row r="2" ht="44" customHeight="1" spans="1:5">
      <c r="A2" s="75" t="s">
        <v>58</v>
      </c>
      <c r="B2" s="75"/>
      <c r="C2" s="75"/>
      <c r="D2" s="75"/>
      <c r="E2" s="75"/>
    </row>
    <row r="3" ht="22.5" customHeight="1" spans="1:5">
      <c r="A3" s="76" t="s">
        <v>1526</v>
      </c>
      <c r="B3" s="76"/>
      <c r="C3" s="77"/>
      <c r="D3" s="77"/>
      <c r="E3" s="78" t="s">
        <v>66</v>
      </c>
    </row>
    <row r="4" ht="22.5" customHeight="1" spans="1:5">
      <c r="A4" s="79" t="s">
        <v>1527</v>
      </c>
      <c r="B4" s="80" t="s">
        <v>1528</v>
      </c>
      <c r="C4" s="80" t="s">
        <v>146</v>
      </c>
      <c r="D4" s="79" t="s">
        <v>1529</v>
      </c>
      <c r="E4" s="79" t="s">
        <v>1530</v>
      </c>
    </row>
    <row r="5" ht="25" customHeight="1" spans="1:5">
      <c r="A5" s="81" t="s">
        <v>1531</v>
      </c>
      <c r="B5" s="82">
        <v>1517.12</v>
      </c>
      <c r="C5" s="82">
        <f>C6+C7+C10</f>
        <v>1495.85</v>
      </c>
      <c r="D5" s="82">
        <f>C5-B5</f>
        <v>-21.27</v>
      </c>
      <c r="E5" s="83">
        <f t="shared" ref="E5:E8" si="0">D5/B5</f>
        <v>-0.0140199852351824</v>
      </c>
    </row>
    <row r="6" ht="25" customHeight="1" spans="1:5">
      <c r="A6" s="81" t="s">
        <v>1532</v>
      </c>
      <c r="B6" s="82">
        <v>30.5</v>
      </c>
      <c r="C6" s="82">
        <v>32</v>
      </c>
      <c r="D6" s="82">
        <f t="shared" ref="D5:D12" si="1">C6-B6</f>
        <v>1.5</v>
      </c>
      <c r="E6" s="83">
        <f t="shared" si="0"/>
        <v>0.0491803278688525</v>
      </c>
    </row>
    <row r="7" ht="25" customHeight="1" spans="1:5">
      <c r="A7" s="81" t="s">
        <v>1533</v>
      </c>
      <c r="B7" s="82">
        <v>777.26</v>
      </c>
      <c r="C7" s="82">
        <f>SUM(C8:C9)</f>
        <v>811</v>
      </c>
      <c r="D7" s="82">
        <f t="shared" si="1"/>
        <v>33.74</v>
      </c>
      <c r="E7" s="83">
        <f t="shared" si="0"/>
        <v>0.0434088979234748</v>
      </c>
    </row>
    <row r="8" ht="25" customHeight="1" spans="1:5">
      <c r="A8" s="81" t="s">
        <v>1534</v>
      </c>
      <c r="B8" s="82">
        <v>18</v>
      </c>
      <c r="C8" s="82">
        <v>54</v>
      </c>
      <c r="D8" s="82">
        <f t="shared" si="1"/>
        <v>36</v>
      </c>
      <c r="E8" s="83">
        <f t="shared" si="0"/>
        <v>2</v>
      </c>
    </row>
    <row r="9" ht="25" customHeight="1" spans="1:5">
      <c r="A9" s="81" t="s">
        <v>1535</v>
      </c>
      <c r="B9" s="82">
        <v>759.26</v>
      </c>
      <c r="C9" s="82">
        <v>757</v>
      </c>
      <c r="D9" s="82">
        <f t="shared" si="1"/>
        <v>-2.25999999999999</v>
      </c>
      <c r="E9" s="83">
        <f t="shared" ref="E9:E12" si="2">D9/B9</f>
        <v>-0.00297658246187076</v>
      </c>
    </row>
    <row r="10" ht="25" customHeight="1" spans="1:5">
      <c r="A10" s="81" t="s">
        <v>1536</v>
      </c>
      <c r="B10" s="82">
        <v>709.36</v>
      </c>
      <c r="C10" s="82">
        <v>652.85</v>
      </c>
      <c r="D10" s="82">
        <f t="shared" si="1"/>
        <v>-56.51</v>
      </c>
      <c r="E10" s="83">
        <f t="shared" si="2"/>
        <v>-0.0796633585203564</v>
      </c>
    </row>
    <row r="11" ht="25" customHeight="1" spans="1:5">
      <c r="A11" s="84" t="s">
        <v>1537</v>
      </c>
      <c r="B11" s="82">
        <v>247.662</v>
      </c>
      <c r="C11" s="82">
        <v>231.95</v>
      </c>
      <c r="D11" s="82">
        <f t="shared" si="1"/>
        <v>-15.712</v>
      </c>
      <c r="E11" s="83">
        <f t="shared" si="2"/>
        <v>-0.0634413030662759</v>
      </c>
    </row>
    <row r="12" ht="25" customHeight="1" spans="1:5">
      <c r="A12" s="84" t="s">
        <v>1538</v>
      </c>
      <c r="B12" s="82">
        <v>723.595</v>
      </c>
      <c r="C12" s="82">
        <v>1225.12</v>
      </c>
      <c r="D12" s="82">
        <f t="shared" si="1"/>
        <v>501.525</v>
      </c>
      <c r="E12" s="83">
        <f t="shared" si="2"/>
        <v>0.693101804186043</v>
      </c>
    </row>
    <row r="13" ht="25" customHeight="1" spans="1:5">
      <c r="A13" s="85" t="s">
        <v>1539</v>
      </c>
      <c r="B13" s="85"/>
      <c r="C13" s="86" t="s">
        <v>1526</v>
      </c>
      <c r="D13" s="87"/>
      <c r="E13" s="87"/>
    </row>
    <row r="14" ht="66" customHeight="1" spans="1:5">
      <c r="A14" s="88" t="s">
        <v>1540</v>
      </c>
      <c r="B14" s="88"/>
      <c r="C14" s="88"/>
      <c r="D14" s="88"/>
      <c r="E14" s="88"/>
    </row>
    <row r="15" ht="49" customHeight="1" spans="1:5">
      <c r="A15" s="89"/>
      <c r="B15" s="89"/>
      <c r="C15" s="89"/>
      <c r="D15" s="89"/>
      <c r="E15" s="89"/>
    </row>
  </sheetData>
  <mergeCells count="3">
    <mergeCell ref="A2:E2"/>
    <mergeCell ref="A14:E14"/>
    <mergeCell ref="A15:E15"/>
  </mergeCells>
  <pageMargins left="1.06" right="0.75" top="0.28" bottom="0.28" header="0.31" footer="0.24"/>
  <pageSetup paperSize="9" firstPageNumber="41" fitToWidth="0" fitToHeight="0" pageOrder="overThenDown" orientation="landscape" useFirstPageNumber="1" horizontalDpi="300" verticalDpi="300"/>
  <headerFooter alignWithMargins="0" scaleWithDoc="0">
    <oddFooter>&amp;C第 &amp;P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opLeftCell="A10" workbookViewId="0">
      <selection activeCell="H15" sqref="H15"/>
    </sheetView>
  </sheetViews>
  <sheetFormatPr defaultColWidth="12" defaultRowHeight="27.75" customHeight="1" outlineLevelCol="3"/>
  <cols>
    <col min="1" max="1" width="60.3333333333333" style="54" customWidth="1"/>
    <col min="2" max="2" width="20.5" style="54" customWidth="1"/>
    <col min="3" max="3" width="19.8333333333333" style="54" customWidth="1"/>
    <col min="4" max="4" width="15.1666666666667" style="57" customWidth="1"/>
    <col min="5" max="232" width="12" style="54"/>
    <col min="233" max="233" width="54.3333333333333" style="54" customWidth="1"/>
    <col min="234" max="236" width="12" style="54" customWidth="1"/>
    <col min="237" max="237" width="20.8333333333333" style="54" customWidth="1"/>
    <col min="238" max="238" width="12" style="54" customWidth="1"/>
    <col min="239" max="240" width="20.8333333333333" style="54" customWidth="1"/>
    <col min="241" max="241" width="96" style="54" customWidth="1"/>
    <col min="242" max="16384" width="12" style="54"/>
  </cols>
  <sheetData>
    <row r="1" s="54" customFormat="1" ht="18.75" customHeight="1" spans="1:4">
      <c r="A1" s="58" t="s">
        <v>1541</v>
      </c>
      <c r="B1" s="58"/>
      <c r="D1" s="57"/>
    </row>
    <row r="2" s="54" customFormat="1" ht="54" customHeight="1" spans="1:4">
      <c r="A2" s="59" t="s">
        <v>60</v>
      </c>
      <c r="B2" s="59"/>
      <c r="C2" s="59"/>
      <c r="D2" s="59"/>
    </row>
    <row r="3" s="54" customFormat="1" ht="21" customHeight="1" spans="1:4">
      <c r="A3" s="60"/>
      <c r="B3" s="60"/>
      <c r="D3" s="57" t="s">
        <v>66</v>
      </c>
    </row>
    <row r="4" s="55" customFormat="1" ht="48" customHeight="1" spans="1:4">
      <c r="A4" s="61" t="s">
        <v>110</v>
      </c>
      <c r="B4" s="61" t="s">
        <v>1542</v>
      </c>
      <c r="C4" s="61" t="s">
        <v>1543</v>
      </c>
      <c r="D4" s="61" t="s">
        <v>1544</v>
      </c>
    </row>
    <row r="5" s="56" customFormat="1" ht="31" customHeight="1" spans="1:4">
      <c r="A5" s="62" t="s">
        <v>1545</v>
      </c>
      <c r="B5" s="63">
        <f>SUM(B7:B17)</f>
        <v>51306</v>
      </c>
      <c r="C5" s="63">
        <f>SUM(C7:C17)</f>
        <v>57505</v>
      </c>
      <c r="D5" s="64"/>
    </row>
    <row r="6" s="56" customFormat="1" ht="31" customHeight="1" spans="1:4">
      <c r="A6" s="65" t="s">
        <v>1546</v>
      </c>
      <c r="B6" s="66">
        <f>SUM(B7:B8)</f>
        <v>17454</v>
      </c>
      <c r="C6" s="66">
        <f>SUM(C7:C8)</f>
        <v>19305</v>
      </c>
      <c r="D6" s="64" t="s">
        <v>1547</v>
      </c>
    </row>
    <row r="7" s="56" customFormat="1" ht="31" customHeight="1" spans="1:4">
      <c r="A7" s="67" t="s">
        <v>1548</v>
      </c>
      <c r="B7" s="66">
        <v>5175</v>
      </c>
      <c r="C7" s="66">
        <v>6782</v>
      </c>
      <c r="D7" s="64" t="s">
        <v>1547</v>
      </c>
    </row>
    <row r="8" s="56" customFormat="1" ht="31" customHeight="1" spans="1:4">
      <c r="A8" s="67" t="s">
        <v>1549</v>
      </c>
      <c r="B8" s="66">
        <v>12279</v>
      </c>
      <c r="C8" s="68">
        <v>12523</v>
      </c>
      <c r="D8" s="64" t="s">
        <v>1547</v>
      </c>
    </row>
    <row r="9" s="56" customFormat="1" ht="31" customHeight="1" spans="1:4">
      <c r="A9" s="65" t="s">
        <v>1550</v>
      </c>
      <c r="B9" s="66">
        <v>431</v>
      </c>
      <c r="C9" s="66">
        <v>502</v>
      </c>
      <c r="D9" s="64" t="s">
        <v>1547</v>
      </c>
    </row>
    <row r="10" s="56" customFormat="1" ht="31" customHeight="1" spans="1:4">
      <c r="A10" s="65" t="s">
        <v>1551</v>
      </c>
      <c r="B10" s="66">
        <v>70</v>
      </c>
      <c r="C10" s="66">
        <v>211</v>
      </c>
      <c r="D10" s="64" t="s">
        <v>1547</v>
      </c>
    </row>
    <row r="11" s="56" customFormat="1" ht="31" customHeight="1" spans="1:4">
      <c r="A11" s="65" t="s">
        <v>1552</v>
      </c>
      <c r="B11" s="66">
        <v>5071</v>
      </c>
      <c r="C11" s="66">
        <v>6260</v>
      </c>
      <c r="D11" s="64" t="s">
        <v>1547</v>
      </c>
    </row>
    <row r="12" s="56" customFormat="1" ht="31" customHeight="1" spans="1:4">
      <c r="A12" s="65" t="s">
        <v>1553</v>
      </c>
      <c r="B12" s="66">
        <v>11037</v>
      </c>
      <c r="C12" s="66">
        <v>13128</v>
      </c>
      <c r="D12" s="64" t="s">
        <v>1547</v>
      </c>
    </row>
    <row r="13" s="56" customFormat="1" ht="31" customHeight="1" spans="1:4">
      <c r="A13" s="65" t="s">
        <v>1554</v>
      </c>
      <c r="B13" s="66">
        <v>15683</v>
      </c>
      <c r="C13" s="66">
        <v>16246</v>
      </c>
      <c r="D13" s="64" t="s">
        <v>1547</v>
      </c>
    </row>
    <row r="14" s="56" customFormat="1" ht="31" customHeight="1" spans="1:4">
      <c r="A14" s="69" t="s">
        <v>1555</v>
      </c>
      <c r="B14" s="70">
        <v>175</v>
      </c>
      <c r="C14" s="66">
        <v>249</v>
      </c>
      <c r="D14" s="64" t="s">
        <v>1547</v>
      </c>
    </row>
    <row r="15" s="56" customFormat="1" ht="31" customHeight="1" spans="1:4">
      <c r="A15" s="65" t="s">
        <v>1556</v>
      </c>
      <c r="B15" s="66">
        <v>659</v>
      </c>
      <c r="C15" s="66">
        <v>662</v>
      </c>
      <c r="D15" s="64" t="s">
        <v>1547</v>
      </c>
    </row>
    <row r="16" s="56" customFormat="1" ht="31" customHeight="1" spans="1:4">
      <c r="A16" s="65" t="s">
        <v>1557</v>
      </c>
      <c r="B16" s="66">
        <v>203</v>
      </c>
      <c r="C16" s="66">
        <v>211</v>
      </c>
      <c r="D16" s="64" t="s">
        <v>1547</v>
      </c>
    </row>
    <row r="17" s="56" customFormat="1" ht="31" customHeight="1" spans="1:4">
      <c r="A17" s="65" t="s">
        <v>1558</v>
      </c>
      <c r="B17" s="66">
        <v>523</v>
      </c>
      <c r="C17" s="66">
        <v>731</v>
      </c>
      <c r="D17" s="64" t="s">
        <v>1547</v>
      </c>
    </row>
    <row r="18" s="56" customFormat="1" ht="31" customHeight="1" spans="1:4">
      <c r="A18" s="62" t="s">
        <v>1559</v>
      </c>
      <c r="B18" s="63">
        <f>SUM(B19:B21)</f>
        <v>3504</v>
      </c>
      <c r="C18" s="63">
        <f>SUM(C19:C21)</f>
        <v>4763</v>
      </c>
      <c r="D18" s="64"/>
    </row>
    <row r="19" s="56" customFormat="1" ht="31" customHeight="1" spans="1:4">
      <c r="A19" s="67" t="s">
        <v>1560</v>
      </c>
      <c r="B19" s="66">
        <v>2010</v>
      </c>
      <c r="C19" s="66">
        <v>2618</v>
      </c>
      <c r="D19" s="64" t="s">
        <v>1547</v>
      </c>
    </row>
    <row r="20" s="56" customFormat="1" ht="31" customHeight="1" spans="1:4">
      <c r="A20" s="67" t="s">
        <v>1561</v>
      </c>
      <c r="B20" s="66">
        <v>876</v>
      </c>
      <c r="C20" s="68">
        <v>890</v>
      </c>
      <c r="D20" s="64" t="s">
        <v>1547</v>
      </c>
    </row>
    <row r="21" s="56" customFormat="1" ht="31" customHeight="1" spans="1:4">
      <c r="A21" s="67" t="s">
        <v>1549</v>
      </c>
      <c r="B21" s="66">
        <v>618</v>
      </c>
      <c r="C21" s="66">
        <v>1255</v>
      </c>
      <c r="D21" s="64" t="s">
        <v>1547</v>
      </c>
    </row>
    <row r="22" s="56" customFormat="1" ht="17" customHeight="1" spans="1:4">
      <c r="A22" s="71"/>
      <c r="B22" s="71"/>
      <c r="D22" s="72"/>
    </row>
  </sheetData>
  <mergeCells count="1">
    <mergeCell ref="A2:D2"/>
  </mergeCells>
  <pageMargins left="0.944444444444444" right="0.275" top="0.314583333333333" bottom="0.275" header="0.196527777777778" footer="0.118055555555556"/>
  <pageSetup paperSize="9" scale="90" orientation="portrait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3"/>
  <sheetViews>
    <sheetView showZeros="0" workbookViewId="0">
      <pane ySplit="5" topLeftCell="A15" activePane="bottomLeft" state="frozen"/>
      <selection/>
      <selection pane="bottomLeft" activeCell="I22" sqref="I22"/>
    </sheetView>
  </sheetViews>
  <sheetFormatPr defaultColWidth="12" defaultRowHeight="14.25" outlineLevelCol="6"/>
  <cols>
    <col min="1" max="1" width="56.1666666666667" style="16" customWidth="1"/>
    <col min="2" max="2" width="16" style="17" customWidth="1"/>
    <col min="3" max="3" width="16" style="13" customWidth="1"/>
    <col min="4" max="4" width="16" style="18" customWidth="1"/>
    <col min="5" max="5" width="15.3333333333333" style="18" customWidth="1"/>
    <col min="6" max="6" width="14.8333333333333" style="13" customWidth="1"/>
    <col min="7" max="7" width="16.1666666666667" style="13" customWidth="1"/>
    <col min="8" max="217" width="12" style="13"/>
    <col min="218" max="218" width="45.6666666666667" style="13" customWidth="1"/>
    <col min="219" max="219" width="112.833333333333" style="13" customWidth="1"/>
    <col min="220" max="224" width="12" style="13" customWidth="1"/>
    <col min="225" max="226" width="18.6666666666667" style="13" customWidth="1"/>
    <col min="227" max="227" width="26.5" style="13" customWidth="1"/>
    <col min="228" max="228" width="12" style="13" customWidth="1"/>
    <col min="229" max="16384" width="12" style="13"/>
  </cols>
  <sheetData>
    <row r="1" s="13" customFormat="1" ht="24.75" customHeight="1" spans="1:5">
      <c r="A1" s="16" t="s">
        <v>61</v>
      </c>
      <c r="B1" s="17"/>
      <c r="D1" s="18"/>
      <c r="E1" s="18"/>
    </row>
    <row r="2" s="13" customFormat="1" ht="30" customHeight="1" spans="1:7">
      <c r="A2" s="19" t="s">
        <v>62</v>
      </c>
      <c r="B2" s="19"/>
      <c r="C2" s="20"/>
      <c r="D2" s="19"/>
      <c r="E2" s="19"/>
      <c r="F2" s="20"/>
      <c r="G2" s="20"/>
    </row>
    <row r="3" s="13" customFormat="1" ht="17" customHeight="1" spans="1:7">
      <c r="A3" s="19"/>
      <c r="B3" s="20"/>
      <c r="D3" s="18"/>
      <c r="E3" s="18"/>
      <c r="G3" s="13" t="s">
        <v>66</v>
      </c>
    </row>
    <row r="4" s="13" customFormat="1" ht="34" customHeight="1" spans="1:7">
      <c r="A4" s="21" t="s">
        <v>1200</v>
      </c>
      <c r="B4" s="21" t="s">
        <v>1562</v>
      </c>
      <c r="C4" s="21" t="s">
        <v>1563</v>
      </c>
      <c r="D4" s="22" t="s">
        <v>1564</v>
      </c>
      <c r="E4" s="23"/>
      <c r="F4" s="21" t="s">
        <v>1544</v>
      </c>
      <c r="G4" s="24" t="s">
        <v>1565</v>
      </c>
    </row>
    <row r="5" s="13" customFormat="1" ht="48" customHeight="1" spans="1:7">
      <c r="A5" s="25"/>
      <c r="B5" s="25"/>
      <c r="C5" s="25"/>
      <c r="D5" s="25" t="s">
        <v>1566</v>
      </c>
      <c r="E5" s="25" t="s">
        <v>1567</v>
      </c>
      <c r="F5" s="25"/>
      <c r="G5" s="26"/>
    </row>
    <row r="6" s="13" customFormat="1" ht="30" customHeight="1" spans="1:7">
      <c r="A6" s="27" t="s">
        <v>1568</v>
      </c>
      <c r="B6" s="28">
        <f>B7+B13+B14+B42+B45+B60+B68+B72+B73</f>
        <v>49969</v>
      </c>
      <c r="C6" s="28">
        <f>C7+C13+C14+C42+C45+C60+C68+C72+C73</f>
        <v>70547</v>
      </c>
      <c r="D6" s="28">
        <f>D7+D13+D14+D42+D45+D60+D68+D72+D73</f>
        <v>31840.34</v>
      </c>
      <c r="E6" s="28">
        <f>E7+E13+E14+E42+E45+E60+E68+E72+E73</f>
        <v>38706.66</v>
      </c>
      <c r="F6" s="29"/>
      <c r="G6" s="30"/>
    </row>
    <row r="7" s="14" customFormat="1" ht="30" customHeight="1" spans="1:7">
      <c r="A7" s="31" t="s">
        <v>1569</v>
      </c>
      <c r="B7" s="32">
        <f>SUM(B8:B12)</f>
        <v>6433</v>
      </c>
      <c r="C7" s="32">
        <f>SUM(C8:C12)</f>
        <v>9411</v>
      </c>
      <c r="D7" s="32">
        <f>SUM(D8:D12)</f>
        <v>741.34</v>
      </c>
      <c r="E7" s="32">
        <f>SUM(E8:E12)</f>
        <v>8669.66</v>
      </c>
      <c r="F7" s="33" t="s">
        <v>1547</v>
      </c>
      <c r="G7" s="34"/>
    </row>
    <row r="8" s="13" customFormat="1" ht="30" customHeight="1" spans="1:7">
      <c r="A8" s="35" t="s">
        <v>1570</v>
      </c>
      <c r="B8" s="36">
        <v>248</v>
      </c>
      <c r="C8" s="36">
        <v>275</v>
      </c>
      <c r="D8" s="36">
        <v>27.5</v>
      </c>
      <c r="E8" s="36">
        <v>247.5</v>
      </c>
      <c r="F8" s="33" t="s">
        <v>1547</v>
      </c>
      <c r="G8" s="37"/>
    </row>
    <row r="9" s="13" customFormat="1" ht="30" customHeight="1" spans="1:7">
      <c r="A9" s="35" t="s">
        <v>1571</v>
      </c>
      <c r="B9" s="36">
        <v>1435</v>
      </c>
      <c r="C9" s="36">
        <v>2804</v>
      </c>
      <c r="D9" s="36">
        <v>385.34</v>
      </c>
      <c r="E9" s="36">
        <v>2418.66</v>
      </c>
      <c r="F9" s="33" t="s">
        <v>1547</v>
      </c>
      <c r="G9" s="37"/>
    </row>
    <row r="10" s="13" customFormat="1" ht="30" customHeight="1" spans="1:7">
      <c r="A10" s="35" t="s">
        <v>1572</v>
      </c>
      <c r="B10" s="36">
        <v>62</v>
      </c>
      <c r="C10" s="36">
        <v>657</v>
      </c>
      <c r="D10" s="36">
        <v>328.5</v>
      </c>
      <c r="E10" s="36">
        <v>328.5</v>
      </c>
      <c r="F10" s="33" t="s">
        <v>1547</v>
      </c>
      <c r="G10" s="37"/>
    </row>
    <row r="11" s="13" customFormat="1" ht="30" customHeight="1" spans="1:7">
      <c r="A11" s="35" t="s">
        <v>1573</v>
      </c>
      <c r="B11" s="36">
        <v>103</v>
      </c>
      <c r="C11" s="36">
        <v>103</v>
      </c>
      <c r="D11" s="36"/>
      <c r="E11" s="36">
        <v>103</v>
      </c>
      <c r="F11" s="33" t="s">
        <v>1547</v>
      </c>
      <c r="G11" s="37"/>
    </row>
    <row r="12" s="13" customFormat="1" ht="30" customHeight="1" spans="1:7">
      <c r="A12" s="35" t="s">
        <v>1574</v>
      </c>
      <c r="B12" s="36">
        <v>4585</v>
      </c>
      <c r="C12" s="36">
        <v>5572</v>
      </c>
      <c r="D12" s="36"/>
      <c r="E12" s="36">
        <v>5572</v>
      </c>
      <c r="F12" s="33" t="s">
        <v>1547</v>
      </c>
      <c r="G12" s="37"/>
    </row>
    <row r="13" s="13" customFormat="1" ht="30" customHeight="1" spans="1:7">
      <c r="A13" s="38" t="s">
        <v>1575</v>
      </c>
      <c r="B13" s="39"/>
      <c r="C13" s="40"/>
      <c r="D13" s="40"/>
      <c r="E13" s="40"/>
      <c r="F13" s="41"/>
      <c r="G13" s="42" t="s">
        <v>1576</v>
      </c>
    </row>
    <row r="14" s="13" customFormat="1" ht="30" customHeight="1" spans="1:7">
      <c r="A14" s="38" t="s">
        <v>1577</v>
      </c>
      <c r="B14" s="39">
        <f>SUM(B15+B16+B19+B20+B30+B33+B36+B37+B38+B39+B40+B41)</f>
        <v>8014</v>
      </c>
      <c r="C14" s="39">
        <f>SUM(C15+C16+C19+C20+C30+C33+C36+C37+C38+C39+C40+C41)</f>
        <v>10831</v>
      </c>
      <c r="D14" s="39">
        <f>SUM(D15+D16+D19+D20+D30+D33+D36+D37+D38+D39+D40+D41)</f>
        <v>2985</v>
      </c>
      <c r="E14" s="39">
        <f>SUM(E15+E16+E19+E20+E30+E33+E36+E37+E38+E39+E40+E41)</f>
        <v>7846</v>
      </c>
      <c r="F14" s="33" t="s">
        <v>1547</v>
      </c>
      <c r="G14" s="37"/>
    </row>
    <row r="15" s="13" customFormat="1" ht="30" customHeight="1" spans="1:7">
      <c r="A15" s="43" t="s">
        <v>1578</v>
      </c>
      <c r="B15" s="36">
        <v>120</v>
      </c>
      <c r="C15" s="36">
        <v>165</v>
      </c>
      <c r="D15" s="36">
        <v>45</v>
      </c>
      <c r="E15" s="36">
        <v>120</v>
      </c>
      <c r="F15" s="33" t="s">
        <v>1547</v>
      </c>
      <c r="G15" s="37"/>
    </row>
    <row r="16" s="13" customFormat="1" ht="30" customHeight="1" spans="1:7">
      <c r="A16" s="43" t="s">
        <v>1579</v>
      </c>
      <c r="B16" s="36">
        <f>SUM(B17:B18)</f>
        <v>3425</v>
      </c>
      <c r="C16" s="36">
        <f>SUM(C17:C18)</f>
        <v>3842</v>
      </c>
      <c r="D16" s="36">
        <f>SUM(D17:D18)</f>
        <v>0</v>
      </c>
      <c r="E16" s="36">
        <f>SUM(E17:E18)</f>
        <v>3842</v>
      </c>
      <c r="F16" s="33" t="s">
        <v>1547</v>
      </c>
      <c r="G16" s="37"/>
    </row>
    <row r="17" s="13" customFormat="1" ht="30" customHeight="1" spans="1:7">
      <c r="A17" s="43" t="s">
        <v>1580</v>
      </c>
      <c r="B17" s="36">
        <v>1967</v>
      </c>
      <c r="C17" s="36">
        <v>2384</v>
      </c>
      <c r="D17" s="36"/>
      <c r="E17" s="36">
        <v>2384</v>
      </c>
      <c r="F17" s="33" t="s">
        <v>1547</v>
      </c>
      <c r="G17" s="37"/>
    </row>
    <row r="18" s="13" customFormat="1" ht="30" customHeight="1" spans="1:7">
      <c r="A18" s="43" t="s">
        <v>1581</v>
      </c>
      <c r="B18" s="36">
        <v>1458</v>
      </c>
      <c r="C18" s="36">
        <v>1458</v>
      </c>
      <c r="D18" s="36"/>
      <c r="E18" s="36">
        <v>1458</v>
      </c>
      <c r="F18" s="33" t="s">
        <v>1547</v>
      </c>
      <c r="G18" s="37"/>
    </row>
    <row r="19" s="13" customFormat="1" ht="30" customHeight="1" spans="1:7">
      <c r="A19" s="43" t="s">
        <v>1582</v>
      </c>
      <c r="B19" s="36">
        <v>108</v>
      </c>
      <c r="C19" s="36">
        <v>131</v>
      </c>
      <c r="D19" s="36"/>
      <c r="E19" s="36">
        <v>131</v>
      </c>
      <c r="F19" s="33" t="s">
        <v>1547</v>
      </c>
      <c r="G19" s="37"/>
    </row>
    <row r="20" s="13" customFormat="1" ht="30" customHeight="1" spans="1:7">
      <c r="A20" s="44" t="s">
        <v>1583</v>
      </c>
      <c r="B20" s="36">
        <f>B21+B24+B27</f>
        <v>206</v>
      </c>
      <c r="C20" s="36">
        <f>C21+C24+C27</f>
        <v>249</v>
      </c>
      <c r="D20" s="36">
        <f>D21+D24+D27</f>
        <v>64</v>
      </c>
      <c r="E20" s="36">
        <f>E21+E24+E27</f>
        <v>185</v>
      </c>
      <c r="F20" s="33" t="s">
        <v>1547</v>
      </c>
      <c r="G20" s="37"/>
    </row>
    <row r="21" s="13" customFormat="1" ht="30" customHeight="1" spans="1:7">
      <c r="A21" s="45" t="s">
        <v>1584</v>
      </c>
      <c r="B21" s="36">
        <f>SUM(B22:B23)</f>
        <v>71</v>
      </c>
      <c r="C21" s="36">
        <f>SUM(C22:C23)</f>
        <v>71</v>
      </c>
      <c r="D21" s="36">
        <f>SUM(D22:D23)</f>
        <v>0</v>
      </c>
      <c r="E21" s="36">
        <f>SUM(E22:E23)</f>
        <v>71</v>
      </c>
      <c r="F21" s="33" t="s">
        <v>1547</v>
      </c>
      <c r="G21" s="37"/>
    </row>
    <row r="22" s="13" customFormat="1" ht="30" customHeight="1" spans="1:7">
      <c r="A22" s="46" t="s">
        <v>1585</v>
      </c>
      <c r="B22" s="36">
        <v>21</v>
      </c>
      <c r="C22" s="36">
        <v>21</v>
      </c>
      <c r="D22" s="36"/>
      <c r="E22" s="36">
        <v>21</v>
      </c>
      <c r="F22" s="33" t="s">
        <v>1547</v>
      </c>
      <c r="G22" s="37"/>
    </row>
    <row r="23" s="13" customFormat="1" ht="30" customHeight="1" spans="1:7">
      <c r="A23" s="46" t="s">
        <v>1586</v>
      </c>
      <c r="B23" s="36">
        <v>50</v>
      </c>
      <c r="C23" s="36">
        <v>50</v>
      </c>
      <c r="D23" s="36"/>
      <c r="E23" s="36">
        <v>50</v>
      </c>
      <c r="F23" s="33" t="s">
        <v>1547</v>
      </c>
      <c r="G23" s="37"/>
    </row>
    <row r="24" s="13" customFormat="1" ht="30" customHeight="1" spans="1:7">
      <c r="A24" s="45" t="s">
        <v>1587</v>
      </c>
      <c r="B24" s="36">
        <f>SUM(B25:B26)</f>
        <v>51</v>
      </c>
      <c r="C24" s="36">
        <f>SUM(C25:C26)</f>
        <v>51</v>
      </c>
      <c r="D24" s="36">
        <f>SUM(D25:D26)</f>
        <v>0</v>
      </c>
      <c r="E24" s="36">
        <f>SUM(E25:E26)</f>
        <v>51</v>
      </c>
      <c r="F24" s="33" t="s">
        <v>1547</v>
      </c>
      <c r="G24" s="37"/>
    </row>
    <row r="25" s="13" customFormat="1" ht="30" customHeight="1" spans="1:7">
      <c r="A25" s="46" t="s">
        <v>1585</v>
      </c>
      <c r="B25" s="36">
        <v>25</v>
      </c>
      <c r="C25" s="36">
        <v>25</v>
      </c>
      <c r="D25" s="36"/>
      <c r="E25" s="36">
        <v>25</v>
      </c>
      <c r="F25" s="33" t="s">
        <v>1547</v>
      </c>
      <c r="G25" s="37"/>
    </row>
    <row r="26" s="13" customFormat="1" ht="30" customHeight="1" spans="1:7">
      <c r="A26" s="46" t="s">
        <v>1586</v>
      </c>
      <c r="B26" s="36">
        <v>26</v>
      </c>
      <c r="C26" s="36">
        <v>26</v>
      </c>
      <c r="D26" s="36"/>
      <c r="E26" s="36">
        <v>26</v>
      </c>
      <c r="F26" s="33" t="s">
        <v>1547</v>
      </c>
      <c r="G26" s="37"/>
    </row>
    <row r="27" s="13" customFormat="1" ht="30" customHeight="1" spans="1:7">
      <c r="A27" s="45" t="s">
        <v>1588</v>
      </c>
      <c r="B27" s="36">
        <f>SUM(B28:B29)</f>
        <v>84</v>
      </c>
      <c r="C27" s="36">
        <f>SUM(C28:C29)</f>
        <v>127</v>
      </c>
      <c r="D27" s="36">
        <f>SUM(D28:D29)</f>
        <v>64</v>
      </c>
      <c r="E27" s="36">
        <f>SUM(E28:E29)</f>
        <v>63</v>
      </c>
      <c r="F27" s="33" t="s">
        <v>1547</v>
      </c>
      <c r="G27" s="37"/>
    </row>
    <row r="28" s="13" customFormat="1" ht="30" customHeight="1" spans="1:7">
      <c r="A28" s="46" t="s">
        <v>1585</v>
      </c>
      <c r="B28" s="36">
        <v>48</v>
      </c>
      <c r="C28" s="36">
        <v>74</v>
      </c>
      <c r="D28" s="36">
        <v>48</v>
      </c>
      <c r="E28" s="36">
        <v>26</v>
      </c>
      <c r="F28" s="33" t="s">
        <v>1547</v>
      </c>
      <c r="G28" s="37"/>
    </row>
    <row r="29" s="13" customFormat="1" ht="30" customHeight="1" spans="1:7">
      <c r="A29" s="46" t="s">
        <v>1586</v>
      </c>
      <c r="B29" s="36">
        <v>36</v>
      </c>
      <c r="C29" s="36">
        <v>53</v>
      </c>
      <c r="D29" s="36">
        <v>16</v>
      </c>
      <c r="E29" s="36">
        <v>37</v>
      </c>
      <c r="F29" s="33" t="s">
        <v>1547</v>
      </c>
      <c r="G29" s="37"/>
    </row>
    <row r="30" s="13" customFormat="1" ht="30" customHeight="1" spans="1:7">
      <c r="A30" s="43" t="s">
        <v>1589</v>
      </c>
      <c r="B30" s="36">
        <f>SUM(B31:B32)</f>
        <v>122</v>
      </c>
      <c r="C30" s="36">
        <f>SUM(C31:C32)</f>
        <v>183</v>
      </c>
      <c r="D30" s="36">
        <f>SUM(D31:D32)</f>
        <v>0</v>
      </c>
      <c r="E30" s="36">
        <f>SUM(E31:E32)</f>
        <v>183</v>
      </c>
      <c r="F30" s="33" t="s">
        <v>1547</v>
      </c>
      <c r="G30" s="37"/>
    </row>
    <row r="31" s="13" customFormat="1" ht="30" customHeight="1" spans="1:7">
      <c r="A31" s="43" t="s">
        <v>1590</v>
      </c>
      <c r="B31" s="36">
        <v>96</v>
      </c>
      <c r="C31" s="36">
        <v>96</v>
      </c>
      <c r="D31" s="36"/>
      <c r="E31" s="36">
        <v>96</v>
      </c>
      <c r="F31" s="33" t="s">
        <v>1547</v>
      </c>
      <c r="G31" s="37"/>
    </row>
    <row r="32" s="13" customFormat="1" ht="30" customHeight="1" spans="1:7">
      <c r="A32" s="43" t="s">
        <v>1591</v>
      </c>
      <c r="B32" s="36">
        <v>26</v>
      </c>
      <c r="C32" s="36">
        <v>87</v>
      </c>
      <c r="D32" s="36"/>
      <c r="E32" s="36">
        <v>87</v>
      </c>
      <c r="F32" s="33" t="s">
        <v>1547</v>
      </c>
      <c r="G32" s="37"/>
    </row>
    <row r="33" s="13" customFormat="1" ht="30" customHeight="1" spans="1:7">
      <c r="A33" s="43" t="s">
        <v>1592</v>
      </c>
      <c r="B33" s="36">
        <f>SUM(B34:B35)</f>
        <v>392</v>
      </c>
      <c r="C33" s="36">
        <f>SUM(C34:C35)</f>
        <v>576</v>
      </c>
      <c r="D33" s="36">
        <f>SUM(D34:D35)</f>
        <v>40</v>
      </c>
      <c r="E33" s="36">
        <f>SUM(E34:E35)</f>
        <v>536</v>
      </c>
      <c r="F33" s="33" t="s">
        <v>1547</v>
      </c>
      <c r="G33" s="37"/>
    </row>
    <row r="34" s="13" customFormat="1" ht="30" customHeight="1" spans="1:7">
      <c r="A34" s="43" t="s">
        <v>1590</v>
      </c>
      <c r="B34" s="36">
        <v>24</v>
      </c>
      <c r="C34" s="36">
        <v>28</v>
      </c>
      <c r="D34" s="36"/>
      <c r="E34" s="36">
        <v>28</v>
      </c>
      <c r="F34" s="33" t="s">
        <v>1547</v>
      </c>
      <c r="G34" s="37"/>
    </row>
    <row r="35" s="13" customFormat="1" ht="30" customHeight="1" spans="1:7">
      <c r="A35" s="43" t="s">
        <v>1593</v>
      </c>
      <c r="B35" s="36">
        <v>368</v>
      </c>
      <c r="C35" s="36">
        <v>548</v>
      </c>
      <c r="D35" s="36">
        <v>40</v>
      </c>
      <c r="E35" s="36">
        <v>508</v>
      </c>
      <c r="F35" s="33" t="s">
        <v>1547</v>
      </c>
      <c r="G35" s="37"/>
    </row>
    <row r="36" s="13" customFormat="1" ht="30" customHeight="1" spans="1:7">
      <c r="A36" s="43" t="s">
        <v>1594</v>
      </c>
      <c r="B36" s="36">
        <v>1480</v>
      </c>
      <c r="C36" s="47">
        <v>1480</v>
      </c>
      <c r="D36" s="47">
        <v>80</v>
      </c>
      <c r="E36" s="47">
        <v>1400</v>
      </c>
      <c r="F36" s="41" t="s">
        <v>1547</v>
      </c>
      <c r="G36" s="42" t="s">
        <v>1595</v>
      </c>
    </row>
    <row r="37" s="13" customFormat="1" ht="30" customHeight="1" spans="1:7">
      <c r="A37" s="43" t="s">
        <v>1596</v>
      </c>
      <c r="B37" s="36">
        <v>161</v>
      </c>
      <c r="C37" s="36">
        <v>161</v>
      </c>
      <c r="D37" s="36"/>
      <c r="E37" s="36">
        <v>161</v>
      </c>
      <c r="F37" s="33" t="s">
        <v>1547</v>
      </c>
      <c r="G37" s="37"/>
    </row>
    <row r="38" s="13" customFormat="1" ht="30" customHeight="1" spans="1:7">
      <c r="A38" s="43" t="s">
        <v>1597</v>
      </c>
      <c r="B38" s="36">
        <v>280</v>
      </c>
      <c r="C38" s="36">
        <v>2127</v>
      </c>
      <c r="D38" s="36">
        <v>1868</v>
      </c>
      <c r="E38" s="36">
        <v>259</v>
      </c>
      <c r="F38" s="33" t="s">
        <v>1547</v>
      </c>
      <c r="G38" s="37"/>
    </row>
    <row r="39" s="13" customFormat="1" ht="30" customHeight="1" spans="1:7">
      <c r="A39" s="43" t="s">
        <v>1598</v>
      </c>
      <c r="B39" s="36">
        <v>1204</v>
      </c>
      <c r="C39" s="36">
        <v>1204</v>
      </c>
      <c r="D39" s="36">
        <v>486</v>
      </c>
      <c r="E39" s="36">
        <v>718</v>
      </c>
      <c r="F39" s="33" t="s">
        <v>1547</v>
      </c>
      <c r="G39" s="37"/>
    </row>
    <row r="40" s="13" customFormat="1" ht="30" customHeight="1" spans="1:7">
      <c r="A40" s="43" t="s">
        <v>1599</v>
      </c>
      <c r="B40" s="36">
        <v>310</v>
      </c>
      <c r="C40" s="36">
        <v>435</v>
      </c>
      <c r="D40" s="36">
        <v>190</v>
      </c>
      <c r="E40" s="36">
        <v>245</v>
      </c>
      <c r="F40" s="33" t="s">
        <v>1547</v>
      </c>
      <c r="G40" s="42" t="s">
        <v>1600</v>
      </c>
    </row>
    <row r="41" s="13" customFormat="1" ht="44" customHeight="1" spans="1:7">
      <c r="A41" s="44" t="s">
        <v>1601</v>
      </c>
      <c r="B41" s="36">
        <v>206</v>
      </c>
      <c r="C41" s="36">
        <v>278</v>
      </c>
      <c r="D41" s="36">
        <v>212</v>
      </c>
      <c r="E41" s="36">
        <v>66</v>
      </c>
      <c r="F41" s="33" t="s">
        <v>1547</v>
      </c>
      <c r="G41" s="42" t="s">
        <v>1602</v>
      </c>
    </row>
    <row r="42" s="13" customFormat="1" ht="30" customHeight="1" spans="1:7">
      <c r="A42" s="48" t="s">
        <v>1603</v>
      </c>
      <c r="B42" s="39">
        <f>SUM(B43:B44)</f>
        <v>105</v>
      </c>
      <c r="C42" s="39">
        <f>SUM(C43:C44)</f>
        <v>112</v>
      </c>
      <c r="D42" s="39">
        <f>SUM(D43:D44)</f>
        <v>112</v>
      </c>
      <c r="E42" s="39">
        <f>SUM(E43:E44)</f>
        <v>0</v>
      </c>
      <c r="F42" s="33" t="s">
        <v>1547</v>
      </c>
      <c r="G42" s="37"/>
    </row>
    <row r="43" s="13" customFormat="1" ht="30" customHeight="1" spans="1:7">
      <c r="A43" s="43" t="s">
        <v>1604</v>
      </c>
      <c r="B43" s="36">
        <v>102</v>
      </c>
      <c r="C43" s="36">
        <v>102</v>
      </c>
      <c r="D43" s="36">
        <v>102</v>
      </c>
      <c r="E43" s="36"/>
      <c r="F43" s="33" t="s">
        <v>1547</v>
      </c>
      <c r="G43" s="37"/>
    </row>
    <row r="44" s="13" customFormat="1" ht="30" customHeight="1" spans="1:7">
      <c r="A44" s="44" t="s">
        <v>1605</v>
      </c>
      <c r="B44" s="36">
        <v>3</v>
      </c>
      <c r="C44" s="36">
        <v>10</v>
      </c>
      <c r="D44" s="36">
        <v>10</v>
      </c>
      <c r="E44" s="36"/>
      <c r="F44" s="33" t="s">
        <v>1547</v>
      </c>
      <c r="G44" s="49"/>
    </row>
    <row r="45" s="13" customFormat="1" ht="30" customHeight="1" spans="1:7">
      <c r="A45" s="48" t="s">
        <v>1606</v>
      </c>
      <c r="B45" s="39">
        <f>B46+B47+B48+B51+B54+B55+B56+B57+B58+B59</f>
        <v>9453</v>
      </c>
      <c r="C45" s="39">
        <f>C46+C47+C48+C51+C54+C55+C56+C57+C58+C59</f>
        <v>9680</v>
      </c>
      <c r="D45" s="39">
        <f>D46+D47+D48+D51+D54+D55+D56+D57+D58+D59</f>
        <v>176</v>
      </c>
      <c r="E45" s="39">
        <f>E46+E47+E48+E51+E54+E55+E56+E57+E58+E59</f>
        <v>9504</v>
      </c>
      <c r="F45" s="33" t="s">
        <v>1547</v>
      </c>
      <c r="G45" s="37"/>
    </row>
    <row r="46" s="13" customFormat="1" ht="30" customHeight="1" spans="1:7">
      <c r="A46" s="44" t="s">
        <v>1607</v>
      </c>
      <c r="B46" s="36">
        <v>151</v>
      </c>
      <c r="C46" s="36">
        <v>205</v>
      </c>
      <c r="D46" s="36">
        <v>3</v>
      </c>
      <c r="E46" s="36">
        <v>202</v>
      </c>
      <c r="F46" s="33" t="s">
        <v>1547</v>
      </c>
      <c r="G46" s="42" t="s">
        <v>1608</v>
      </c>
    </row>
    <row r="47" s="13" customFormat="1" ht="30" customHeight="1" spans="1:7">
      <c r="A47" s="44" t="s">
        <v>1609</v>
      </c>
      <c r="B47" s="36">
        <v>1030</v>
      </c>
      <c r="C47" s="36">
        <v>1054</v>
      </c>
      <c r="D47" s="36">
        <v>5</v>
      </c>
      <c r="E47" s="36">
        <v>1049</v>
      </c>
      <c r="F47" s="33" t="s">
        <v>1547</v>
      </c>
      <c r="G47" s="42" t="s">
        <v>1610</v>
      </c>
    </row>
    <row r="48" s="13" customFormat="1" ht="30" customHeight="1" spans="1:7">
      <c r="A48" s="50" t="s">
        <v>1611</v>
      </c>
      <c r="B48" s="36">
        <f>SUM(B49:B50)</f>
        <v>6886</v>
      </c>
      <c r="C48" s="36">
        <f>SUM(C49:C50)</f>
        <v>6843</v>
      </c>
      <c r="D48" s="36">
        <f>SUM(D49:D50)</f>
        <v>44</v>
      </c>
      <c r="E48" s="36">
        <f>SUM(E49:E50)</f>
        <v>6799</v>
      </c>
      <c r="F48" s="33" t="s">
        <v>1547</v>
      </c>
      <c r="G48" s="37"/>
    </row>
    <row r="49" s="13" customFormat="1" ht="30" customHeight="1" spans="1:7">
      <c r="A49" s="50" t="s">
        <v>1612</v>
      </c>
      <c r="B49" s="36">
        <v>133</v>
      </c>
      <c r="C49" s="47">
        <v>90</v>
      </c>
      <c r="D49" s="47">
        <v>44</v>
      </c>
      <c r="E49" s="47">
        <v>46</v>
      </c>
      <c r="F49" s="41" t="s">
        <v>1547</v>
      </c>
      <c r="G49" s="42" t="s">
        <v>1613</v>
      </c>
    </row>
    <row r="50" s="13" customFormat="1" ht="30" customHeight="1" spans="1:7">
      <c r="A50" s="50" t="s">
        <v>1614</v>
      </c>
      <c r="B50" s="36">
        <v>6753</v>
      </c>
      <c r="C50" s="36">
        <v>6753</v>
      </c>
      <c r="D50" s="36"/>
      <c r="E50" s="36">
        <v>6753</v>
      </c>
      <c r="F50" s="33" t="s">
        <v>1547</v>
      </c>
      <c r="G50" s="37"/>
    </row>
    <row r="51" s="13" customFormat="1" ht="30" customHeight="1" spans="1:7">
      <c r="A51" s="50" t="s">
        <v>1615</v>
      </c>
      <c r="B51" s="36">
        <f>SUM(B52:B53)</f>
        <v>453</v>
      </c>
      <c r="C51" s="36">
        <f>SUM(C52:C53)</f>
        <v>634</v>
      </c>
      <c r="D51" s="36">
        <f>SUM(D52:D53)</f>
        <v>3</v>
      </c>
      <c r="E51" s="36">
        <f>SUM(E52:E53)</f>
        <v>631</v>
      </c>
      <c r="F51" s="33" t="s">
        <v>1547</v>
      </c>
      <c r="G51" s="37"/>
    </row>
    <row r="52" s="13" customFormat="1" ht="30" customHeight="1" spans="1:7">
      <c r="A52" s="50" t="s">
        <v>1616</v>
      </c>
      <c r="B52" s="36">
        <v>450</v>
      </c>
      <c r="C52" s="36">
        <v>610</v>
      </c>
      <c r="D52" s="36">
        <v>3</v>
      </c>
      <c r="E52" s="36">
        <v>607</v>
      </c>
      <c r="F52" s="33" t="s">
        <v>1547</v>
      </c>
      <c r="G52" s="37"/>
    </row>
    <row r="53" s="13" customFormat="1" ht="30" customHeight="1" spans="1:7">
      <c r="A53" s="50" t="s">
        <v>1617</v>
      </c>
      <c r="B53" s="36">
        <v>3</v>
      </c>
      <c r="C53" s="36">
        <v>24</v>
      </c>
      <c r="D53" s="36"/>
      <c r="E53" s="36">
        <v>24</v>
      </c>
      <c r="F53" s="33" t="s">
        <v>1547</v>
      </c>
      <c r="G53" s="37"/>
    </row>
    <row r="54" s="13" customFormat="1" ht="30" customHeight="1" spans="1:7">
      <c r="A54" s="50" t="s">
        <v>1618</v>
      </c>
      <c r="B54" s="36">
        <v>15</v>
      </c>
      <c r="C54" s="36">
        <v>22</v>
      </c>
      <c r="D54" s="36">
        <v>2</v>
      </c>
      <c r="E54" s="36">
        <v>20</v>
      </c>
      <c r="F54" s="33" t="s">
        <v>1547</v>
      </c>
      <c r="G54" s="37"/>
    </row>
    <row r="55" s="13" customFormat="1" ht="30" customHeight="1" spans="1:7">
      <c r="A55" s="50" t="s">
        <v>1619</v>
      </c>
      <c r="B55" s="36">
        <v>20</v>
      </c>
      <c r="C55" s="36">
        <v>36</v>
      </c>
      <c r="D55" s="36"/>
      <c r="E55" s="36">
        <v>36</v>
      </c>
      <c r="F55" s="33" t="s">
        <v>1547</v>
      </c>
      <c r="G55" s="37"/>
    </row>
    <row r="56" s="13" customFormat="1" ht="30" customHeight="1" spans="1:7">
      <c r="A56" s="50" t="s">
        <v>1620</v>
      </c>
      <c r="B56" s="36">
        <v>8</v>
      </c>
      <c r="C56" s="47">
        <v>8</v>
      </c>
      <c r="D56" s="47">
        <v>2</v>
      </c>
      <c r="E56" s="47">
        <v>6</v>
      </c>
      <c r="F56" s="41" t="s">
        <v>1547</v>
      </c>
      <c r="G56" s="42" t="s">
        <v>1621</v>
      </c>
    </row>
    <row r="57" s="13" customFormat="1" ht="30" customHeight="1" spans="1:7">
      <c r="A57" s="50" t="s">
        <v>1622</v>
      </c>
      <c r="B57" s="36">
        <v>214</v>
      </c>
      <c r="C57" s="36">
        <v>243</v>
      </c>
      <c r="D57" s="36">
        <v>30</v>
      </c>
      <c r="E57" s="36">
        <v>213</v>
      </c>
      <c r="F57" s="33" t="s">
        <v>1547</v>
      </c>
      <c r="G57" s="37"/>
    </row>
    <row r="58" s="13" customFormat="1" ht="30" customHeight="1" spans="1:7">
      <c r="A58" s="50" t="s">
        <v>1623</v>
      </c>
      <c r="B58" s="36">
        <v>596</v>
      </c>
      <c r="C58" s="47">
        <v>566</v>
      </c>
      <c r="D58" s="47">
        <v>70</v>
      </c>
      <c r="E58" s="47">
        <f>C58-D58</f>
        <v>496</v>
      </c>
      <c r="F58" s="41" t="s">
        <v>1547</v>
      </c>
      <c r="G58" s="42" t="s">
        <v>1624</v>
      </c>
    </row>
    <row r="59" s="13" customFormat="1" ht="30" customHeight="1" spans="1:7">
      <c r="A59" s="50" t="s">
        <v>1625</v>
      </c>
      <c r="B59" s="36">
        <v>80</v>
      </c>
      <c r="C59" s="47">
        <v>69</v>
      </c>
      <c r="D59" s="47">
        <v>17</v>
      </c>
      <c r="E59" s="47">
        <f>C59-D59</f>
        <v>52</v>
      </c>
      <c r="F59" s="41" t="s">
        <v>1547</v>
      </c>
      <c r="G59" s="42" t="s">
        <v>1626</v>
      </c>
    </row>
    <row r="60" s="13" customFormat="1" ht="30" customHeight="1" spans="1:7">
      <c r="A60" s="51" t="s">
        <v>1627</v>
      </c>
      <c r="B60" s="39">
        <f>SUM(B61:B67)</f>
        <v>11168</v>
      </c>
      <c r="C60" s="39">
        <f>SUM(C61:C67)</f>
        <v>8639</v>
      </c>
      <c r="D60" s="39">
        <f>SUM(D61:D67)</f>
        <v>145</v>
      </c>
      <c r="E60" s="39">
        <f>SUM(E61:E67)</f>
        <v>8494</v>
      </c>
      <c r="F60" s="33" t="s">
        <v>1547</v>
      </c>
      <c r="G60" s="37"/>
    </row>
    <row r="61" s="13" customFormat="1" ht="30" customHeight="1" spans="1:7">
      <c r="A61" s="44" t="s">
        <v>1628</v>
      </c>
      <c r="B61" s="36">
        <v>8545</v>
      </c>
      <c r="C61" s="47">
        <v>6104</v>
      </c>
      <c r="D61" s="47"/>
      <c r="E61" s="47">
        <v>6104</v>
      </c>
      <c r="F61" s="41" t="s">
        <v>1547</v>
      </c>
      <c r="G61" s="42" t="s">
        <v>1629</v>
      </c>
    </row>
    <row r="62" s="13" customFormat="1" ht="30" customHeight="1" spans="1:7">
      <c r="A62" s="44" t="s">
        <v>1630</v>
      </c>
      <c r="B62" s="36">
        <v>1307</v>
      </c>
      <c r="C62" s="47">
        <v>1250</v>
      </c>
      <c r="D62" s="47"/>
      <c r="E62" s="47">
        <v>1250</v>
      </c>
      <c r="F62" s="41" t="s">
        <v>1547</v>
      </c>
      <c r="G62" s="42" t="s">
        <v>1631</v>
      </c>
    </row>
    <row r="63" s="13" customFormat="1" ht="30" customHeight="1" spans="1:7">
      <c r="A63" s="44" t="s">
        <v>1632</v>
      </c>
      <c r="B63" s="36">
        <v>395</v>
      </c>
      <c r="C63" s="36">
        <v>474</v>
      </c>
      <c r="D63" s="36"/>
      <c r="E63" s="36">
        <v>474</v>
      </c>
      <c r="F63" s="33" t="s">
        <v>1547</v>
      </c>
      <c r="G63" s="37"/>
    </row>
    <row r="64" s="13" customFormat="1" ht="30" customHeight="1" spans="1:7">
      <c r="A64" s="44" t="s">
        <v>1633</v>
      </c>
      <c r="B64" s="36">
        <v>366</v>
      </c>
      <c r="C64" s="36">
        <v>366</v>
      </c>
      <c r="D64" s="36">
        <v>52</v>
      </c>
      <c r="E64" s="36">
        <v>314</v>
      </c>
      <c r="F64" s="33" t="s">
        <v>1547</v>
      </c>
      <c r="G64" s="37"/>
    </row>
    <row r="65" s="13" customFormat="1" ht="30" customHeight="1" spans="1:7">
      <c r="A65" s="44" t="s">
        <v>1634</v>
      </c>
      <c r="B65" s="36">
        <v>168</v>
      </c>
      <c r="C65" s="36">
        <v>168</v>
      </c>
      <c r="D65" s="36"/>
      <c r="E65" s="36">
        <v>168</v>
      </c>
      <c r="F65" s="33" t="s">
        <v>1547</v>
      </c>
      <c r="G65" s="37"/>
    </row>
    <row r="66" s="13" customFormat="1" ht="30" customHeight="1" spans="1:7">
      <c r="A66" s="44" t="s">
        <v>1635</v>
      </c>
      <c r="B66" s="36">
        <v>337</v>
      </c>
      <c r="C66" s="47">
        <v>277</v>
      </c>
      <c r="D66" s="47">
        <v>93</v>
      </c>
      <c r="E66" s="47">
        <f>C66-D66</f>
        <v>184</v>
      </c>
      <c r="F66" s="41" t="s">
        <v>1547</v>
      </c>
      <c r="G66" s="42" t="s">
        <v>1636</v>
      </c>
    </row>
    <row r="67" s="13" customFormat="1" ht="30" customHeight="1" spans="1:7">
      <c r="A67" s="44" t="s">
        <v>1637</v>
      </c>
      <c r="B67" s="36">
        <v>50</v>
      </c>
      <c r="C67" s="47">
        <v>0</v>
      </c>
      <c r="D67" s="47"/>
      <c r="E67" s="47">
        <v>0</v>
      </c>
      <c r="F67" s="41" t="s">
        <v>1547</v>
      </c>
      <c r="G67" s="42" t="s">
        <v>1638</v>
      </c>
    </row>
    <row r="68" s="13" customFormat="1" ht="30" customHeight="1" spans="1:7">
      <c r="A68" s="51" t="s">
        <v>1639</v>
      </c>
      <c r="B68" s="39">
        <f>SUM(B69:B70)</f>
        <v>0</v>
      </c>
      <c r="C68" s="39">
        <f>SUM(C69:C71)</f>
        <v>228</v>
      </c>
      <c r="D68" s="39">
        <f>SUM(D69:D71)</f>
        <v>3</v>
      </c>
      <c r="E68" s="39">
        <f>SUM(E69:E71)</f>
        <v>225</v>
      </c>
      <c r="F68" s="33" t="s">
        <v>1547</v>
      </c>
      <c r="G68" s="37"/>
    </row>
    <row r="69" s="13" customFormat="1" ht="30" customHeight="1" spans="1:7">
      <c r="A69" s="44" t="s">
        <v>1640</v>
      </c>
      <c r="B69" s="36"/>
      <c r="C69" s="47">
        <v>124</v>
      </c>
      <c r="D69" s="47"/>
      <c r="E69" s="47">
        <v>124</v>
      </c>
      <c r="F69" s="41" t="s">
        <v>1547</v>
      </c>
      <c r="G69" s="42" t="s">
        <v>1641</v>
      </c>
    </row>
    <row r="70" s="13" customFormat="1" ht="30" customHeight="1" spans="1:7">
      <c r="A70" s="44" t="s">
        <v>1642</v>
      </c>
      <c r="B70" s="36"/>
      <c r="C70" s="36">
        <v>73</v>
      </c>
      <c r="D70" s="36">
        <v>3</v>
      </c>
      <c r="E70" s="36">
        <v>70</v>
      </c>
      <c r="F70" s="33" t="s">
        <v>1547</v>
      </c>
      <c r="G70" s="49" t="s">
        <v>1641</v>
      </c>
    </row>
    <row r="71" s="13" customFormat="1" ht="39" customHeight="1" spans="1:7">
      <c r="A71" s="44" t="s">
        <v>1643</v>
      </c>
      <c r="B71" s="36"/>
      <c r="C71" s="36">
        <v>31</v>
      </c>
      <c r="D71" s="36"/>
      <c r="E71" s="36">
        <v>31</v>
      </c>
      <c r="F71" s="33" t="s">
        <v>1547</v>
      </c>
      <c r="G71" s="49" t="s">
        <v>1644</v>
      </c>
    </row>
    <row r="72" s="13" customFormat="1" ht="30" customHeight="1" spans="1:7">
      <c r="A72" s="51" t="s">
        <v>1645</v>
      </c>
      <c r="B72" s="39">
        <v>1020</v>
      </c>
      <c r="C72" s="39">
        <v>1288</v>
      </c>
      <c r="D72" s="39">
        <v>115</v>
      </c>
      <c r="E72" s="39">
        <v>1173</v>
      </c>
      <c r="F72" s="33" t="s">
        <v>1547</v>
      </c>
      <c r="G72" s="37"/>
    </row>
    <row r="73" s="13" customFormat="1" ht="30" customHeight="1" spans="1:7">
      <c r="A73" s="51" t="s">
        <v>1646</v>
      </c>
      <c r="B73" s="39">
        <v>13776</v>
      </c>
      <c r="C73" s="39">
        <v>30358</v>
      </c>
      <c r="D73" s="39">
        <v>27563</v>
      </c>
      <c r="E73" s="39">
        <f>C73-D73</f>
        <v>2795</v>
      </c>
      <c r="F73" s="33" t="s">
        <v>1547</v>
      </c>
      <c r="G73" s="37"/>
    </row>
    <row r="74" s="13" customFormat="1" spans="1:5">
      <c r="A74" s="16"/>
      <c r="B74" s="17"/>
      <c r="D74" s="18"/>
      <c r="E74" s="18"/>
    </row>
    <row r="75" s="13" customFormat="1" spans="1:5">
      <c r="A75" s="16"/>
      <c r="B75" s="17"/>
      <c r="D75" s="18"/>
      <c r="E75" s="18"/>
    </row>
    <row r="76" s="13" customFormat="1" spans="1:5">
      <c r="A76" s="16"/>
      <c r="B76" s="17"/>
      <c r="D76" s="18"/>
      <c r="E76" s="18"/>
    </row>
    <row r="77" s="13" customFormat="1" spans="1:5">
      <c r="A77" s="16"/>
      <c r="B77" s="17"/>
      <c r="D77" s="18"/>
      <c r="E77" s="18"/>
    </row>
    <row r="78" s="13" customFormat="1" spans="1:5">
      <c r="A78" s="16"/>
      <c r="B78" s="17"/>
      <c r="D78" s="18"/>
      <c r="E78" s="18"/>
    </row>
    <row r="79" s="13" customFormat="1" spans="1:5">
      <c r="A79" s="16"/>
      <c r="B79" s="17"/>
      <c r="D79" s="18"/>
      <c r="E79" s="18"/>
    </row>
    <row r="80" s="15" customFormat="1" spans="1:5">
      <c r="A80" s="52"/>
      <c r="B80" s="53"/>
      <c r="D80" s="52"/>
      <c r="E80" s="52"/>
    </row>
    <row r="81" s="15" customFormat="1" spans="1:5">
      <c r="A81" s="52"/>
      <c r="B81" s="53"/>
      <c r="D81" s="52"/>
      <c r="E81" s="52"/>
    </row>
    <row r="82" s="15" customFormat="1" spans="1:5">
      <c r="A82" s="52"/>
      <c r="B82" s="53"/>
      <c r="D82" s="52"/>
      <c r="E82" s="52"/>
    </row>
    <row r="83" s="15" customFormat="1" spans="1:5">
      <c r="A83" s="52"/>
      <c r="B83" s="53"/>
      <c r="D83" s="52"/>
      <c r="E83" s="52"/>
    </row>
    <row r="84" s="15" customFormat="1" spans="1:5">
      <c r="A84" s="52"/>
      <c r="B84" s="53"/>
      <c r="D84" s="52"/>
      <c r="E84" s="52"/>
    </row>
    <row r="85" s="15" customFormat="1" spans="1:5">
      <c r="A85" s="52"/>
      <c r="B85" s="53"/>
      <c r="D85" s="52"/>
      <c r="E85" s="52"/>
    </row>
    <row r="86" s="15" customFormat="1" spans="1:5">
      <c r="A86" s="52"/>
      <c r="B86" s="53"/>
      <c r="D86" s="52"/>
      <c r="E86" s="52"/>
    </row>
    <row r="87" s="15" customFormat="1" spans="1:5">
      <c r="A87" s="52"/>
      <c r="B87" s="53"/>
      <c r="D87" s="52"/>
      <c r="E87" s="52"/>
    </row>
    <row r="88" s="15" customFormat="1" spans="1:5">
      <c r="A88" s="52"/>
      <c r="B88" s="53"/>
      <c r="D88" s="52"/>
      <c r="E88" s="52"/>
    </row>
    <row r="89" s="15" customFormat="1" spans="1:5">
      <c r="A89" s="52"/>
      <c r="B89" s="53"/>
      <c r="D89" s="52"/>
      <c r="E89" s="52"/>
    </row>
    <row r="90" s="15" customFormat="1" spans="1:5">
      <c r="A90" s="52"/>
      <c r="B90" s="53"/>
      <c r="D90" s="52"/>
      <c r="E90" s="52"/>
    </row>
    <row r="91" s="15" customFormat="1" spans="1:5">
      <c r="A91" s="52"/>
      <c r="B91" s="53"/>
      <c r="D91" s="52"/>
      <c r="E91" s="52"/>
    </row>
    <row r="92" s="15" customFormat="1" spans="1:5">
      <c r="A92" s="52"/>
      <c r="B92" s="53"/>
      <c r="D92" s="52"/>
      <c r="E92" s="52"/>
    </row>
    <row r="93" s="15" customFormat="1" spans="1:5">
      <c r="A93" s="52"/>
      <c r="B93" s="53"/>
      <c r="D93" s="52"/>
      <c r="E93" s="52"/>
    </row>
    <row r="94" s="15" customFormat="1" spans="1:5">
      <c r="A94" s="52"/>
      <c r="B94" s="53"/>
      <c r="D94" s="52"/>
      <c r="E94" s="52"/>
    </row>
    <row r="95" s="15" customFormat="1" spans="1:5">
      <c r="A95" s="52"/>
      <c r="B95" s="53"/>
      <c r="D95" s="52"/>
      <c r="E95" s="52"/>
    </row>
    <row r="96" s="15" customFormat="1" spans="1:5">
      <c r="A96" s="52"/>
      <c r="B96" s="53"/>
      <c r="D96" s="52"/>
      <c r="E96" s="52"/>
    </row>
    <row r="97" s="15" customFormat="1" spans="1:5">
      <c r="A97" s="52"/>
      <c r="B97" s="53"/>
      <c r="D97" s="52"/>
      <c r="E97" s="52"/>
    </row>
    <row r="98" s="15" customFormat="1" spans="1:5">
      <c r="A98" s="52"/>
      <c r="B98" s="53"/>
      <c r="D98" s="52"/>
      <c r="E98" s="52"/>
    </row>
    <row r="99" s="15" customFormat="1" spans="1:5">
      <c r="A99" s="52"/>
      <c r="B99" s="53"/>
      <c r="D99" s="52"/>
      <c r="E99" s="52"/>
    </row>
    <row r="100" s="15" customFormat="1" spans="1:5">
      <c r="A100" s="52"/>
      <c r="B100" s="53"/>
      <c r="D100" s="52"/>
      <c r="E100" s="52"/>
    </row>
    <row r="101" s="15" customFormat="1" spans="1:5">
      <c r="A101" s="52"/>
      <c r="B101" s="53"/>
      <c r="D101" s="52"/>
      <c r="E101" s="52"/>
    </row>
    <row r="102" s="15" customFormat="1" spans="1:5">
      <c r="A102" s="52"/>
      <c r="B102" s="53"/>
      <c r="D102" s="52"/>
      <c r="E102" s="52"/>
    </row>
    <row r="103" s="15" customFormat="1" spans="1:5">
      <c r="A103" s="52"/>
      <c r="B103" s="53"/>
      <c r="D103" s="52"/>
      <c r="E103" s="52"/>
    </row>
    <row r="104" s="15" customFormat="1" spans="1:5">
      <c r="A104" s="52"/>
      <c r="B104" s="53"/>
      <c r="D104" s="52"/>
      <c r="E104" s="52"/>
    </row>
    <row r="105" s="15" customFormat="1" spans="1:5">
      <c r="A105" s="52"/>
      <c r="B105" s="53"/>
      <c r="D105" s="52"/>
      <c r="E105" s="52"/>
    </row>
    <row r="106" s="15" customFormat="1" spans="1:5">
      <c r="A106" s="52"/>
      <c r="B106" s="53"/>
      <c r="D106" s="52"/>
      <c r="E106" s="52"/>
    </row>
    <row r="107" s="15" customFormat="1" spans="1:5">
      <c r="A107" s="52"/>
      <c r="B107" s="53"/>
      <c r="D107" s="52"/>
      <c r="E107" s="52"/>
    </row>
    <row r="108" s="15" customFormat="1" spans="1:5">
      <c r="A108" s="52"/>
      <c r="B108" s="53"/>
      <c r="D108" s="52"/>
      <c r="E108" s="52"/>
    </row>
    <row r="109" s="15" customFormat="1" spans="1:5">
      <c r="A109" s="52"/>
      <c r="B109" s="53"/>
      <c r="D109" s="52"/>
      <c r="E109" s="52"/>
    </row>
    <row r="110" s="15" customFormat="1" spans="1:5">
      <c r="A110" s="52"/>
      <c r="B110" s="53"/>
      <c r="D110" s="52"/>
      <c r="E110" s="52"/>
    </row>
    <row r="111" s="15" customFormat="1" spans="1:5">
      <c r="A111" s="52"/>
      <c r="B111" s="53"/>
      <c r="D111" s="52"/>
      <c r="E111" s="52"/>
    </row>
    <row r="112" s="15" customFormat="1" spans="1:5">
      <c r="A112" s="52"/>
      <c r="B112" s="53"/>
      <c r="D112" s="52"/>
      <c r="E112" s="52"/>
    </row>
    <row r="113" s="15" customFormat="1" spans="1:5">
      <c r="A113" s="52"/>
      <c r="B113" s="53"/>
      <c r="D113" s="52"/>
      <c r="E113" s="52"/>
    </row>
    <row r="114" s="15" customFormat="1" spans="1:5">
      <c r="A114" s="52"/>
      <c r="B114" s="53"/>
      <c r="D114" s="52"/>
      <c r="E114" s="52"/>
    </row>
    <row r="115" s="15" customFormat="1" spans="1:5">
      <c r="A115" s="52"/>
      <c r="B115" s="53"/>
      <c r="D115" s="52"/>
      <c r="E115" s="52"/>
    </row>
    <row r="116" s="15" customFormat="1" spans="1:5">
      <c r="A116" s="52"/>
      <c r="B116" s="53"/>
      <c r="D116" s="52"/>
      <c r="E116" s="52"/>
    </row>
    <row r="117" s="15" customFormat="1" spans="1:5">
      <c r="A117" s="52"/>
      <c r="B117" s="53"/>
      <c r="D117" s="52"/>
      <c r="E117" s="52"/>
    </row>
    <row r="118" s="15" customFormat="1" spans="1:5">
      <c r="A118" s="52"/>
      <c r="B118" s="53"/>
      <c r="D118" s="52"/>
      <c r="E118" s="52"/>
    </row>
    <row r="119" s="15" customFormat="1" spans="1:5">
      <c r="A119" s="52"/>
      <c r="B119" s="53"/>
      <c r="D119" s="52"/>
      <c r="E119" s="52"/>
    </row>
    <row r="120" s="15" customFormat="1" spans="1:5">
      <c r="A120" s="52"/>
      <c r="B120" s="53"/>
      <c r="D120" s="52"/>
      <c r="E120" s="52"/>
    </row>
    <row r="121" s="15" customFormat="1" spans="1:5">
      <c r="A121" s="52"/>
      <c r="B121" s="53"/>
      <c r="D121" s="52"/>
      <c r="E121" s="52"/>
    </row>
    <row r="122" s="15" customFormat="1" spans="1:5">
      <c r="A122" s="52"/>
      <c r="B122" s="53"/>
      <c r="D122" s="52"/>
      <c r="E122" s="52"/>
    </row>
    <row r="123" s="15" customFormat="1" spans="1:5">
      <c r="A123" s="52"/>
      <c r="B123" s="53"/>
      <c r="D123" s="52"/>
      <c r="E123" s="52"/>
    </row>
    <row r="124" s="15" customFormat="1" spans="1:5">
      <c r="A124" s="52"/>
      <c r="B124" s="53"/>
      <c r="D124" s="52"/>
      <c r="E124" s="52"/>
    </row>
    <row r="125" s="15" customFormat="1" spans="1:5">
      <c r="A125" s="52"/>
      <c r="B125" s="53"/>
      <c r="D125" s="52"/>
      <c r="E125" s="52"/>
    </row>
    <row r="126" s="15" customFormat="1" spans="1:5">
      <c r="A126" s="52"/>
      <c r="B126" s="53"/>
      <c r="D126" s="52"/>
      <c r="E126" s="52"/>
    </row>
    <row r="127" s="15" customFormat="1" spans="1:5">
      <c r="A127" s="52"/>
      <c r="B127" s="53"/>
      <c r="D127" s="52"/>
      <c r="E127" s="52"/>
    </row>
    <row r="128" s="15" customFormat="1" spans="1:5">
      <c r="A128" s="52"/>
      <c r="B128" s="53"/>
      <c r="D128" s="52"/>
      <c r="E128" s="52"/>
    </row>
    <row r="129" s="15" customFormat="1" spans="1:5">
      <c r="A129" s="52"/>
      <c r="B129" s="53"/>
      <c r="D129" s="52"/>
      <c r="E129" s="52"/>
    </row>
    <row r="130" s="15" customFormat="1" spans="1:5">
      <c r="A130" s="52"/>
      <c r="B130" s="53"/>
      <c r="D130" s="52"/>
      <c r="E130" s="52"/>
    </row>
    <row r="131" s="15" customFormat="1" spans="1:5">
      <c r="A131" s="52"/>
      <c r="B131" s="53"/>
      <c r="D131" s="52"/>
      <c r="E131" s="52"/>
    </row>
    <row r="132" s="15" customFormat="1" spans="1:5">
      <c r="A132" s="52"/>
      <c r="B132" s="53"/>
      <c r="D132" s="52"/>
      <c r="E132" s="52"/>
    </row>
    <row r="133" s="15" customFormat="1" spans="1:5">
      <c r="A133" s="52"/>
      <c r="B133" s="53"/>
      <c r="D133" s="52"/>
      <c r="E133" s="52"/>
    </row>
    <row r="134" s="15" customFormat="1" spans="1:5">
      <c r="A134" s="52"/>
      <c r="B134" s="53"/>
      <c r="D134" s="52"/>
      <c r="E134" s="52"/>
    </row>
    <row r="135" s="15" customFormat="1" spans="1:5">
      <c r="A135" s="52"/>
      <c r="B135" s="53"/>
      <c r="D135" s="52"/>
      <c r="E135" s="52"/>
    </row>
    <row r="136" s="15" customFormat="1" spans="1:5">
      <c r="A136" s="52"/>
      <c r="B136" s="53"/>
      <c r="D136" s="52"/>
      <c r="E136" s="52"/>
    </row>
    <row r="137" s="15" customFormat="1" spans="1:5">
      <c r="A137" s="52"/>
      <c r="B137" s="53"/>
      <c r="D137" s="52"/>
      <c r="E137" s="52"/>
    </row>
    <row r="138" s="15" customFormat="1" spans="1:5">
      <c r="A138" s="52"/>
      <c r="B138" s="53"/>
      <c r="D138" s="52"/>
      <c r="E138" s="52"/>
    </row>
    <row r="139" s="15" customFormat="1" spans="1:5">
      <c r="A139" s="52"/>
      <c r="B139" s="53"/>
      <c r="D139" s="52"/>
      <c r="E139" s="52"/>
    </row>
    <row r="140" s="15" customFormat="1" spans="1:5">
      <c r="A140" s="52"/>
      <c r="B140" s="53"/>
      <c r="D140" s="52"/>
      <c r="E140" s="52"/>
    </row>
    <row r="141" s="15" customFormat="1" spans="1:5">
      <c r="A141" s="52"/>
      <c r="B141" s="53"/>
      <c r="D141" s="52"/>
      <c r="E141" s="52"/>
    </row>
    <row r="142" s="15" customFormat="1" spans="1:5">
      <c r="A142" s="52"/>
      <c r="B142" s="53"/>
      <c r="D142" s="52"/>
      <c r="E142" s="52"/>
    </row>
    <row r="143" s="15" customFormat="1" spans="1:5">
      <c r="A143" s="52"/>
      <c r="B143" s="53"/>
      <c r="D143" s="52"/>
      <c r="E143" s="52"/>
    </row>
    <row r="144" s="15" customFormat="1" spans="1:5">
      <c r="A144" s="52"/>
      <c r="B144" s="53"/>
      <c r="D144" s="52"/>
      <c r="E144" s="52"/>
    </row>
    <row r="145" s="15" customFormat="1" spans="1:5">
      <c r="A145" s="52"/>
      <c r="B145" s="53"/>
      <c r="D145" s="52"/>
      <c r="E145" s="52"/>
    </row>
    <row r="146" s="15" customFormat="1" spans="1:5">
      <c r="A146" s="52"/>
      <c r="B146" s="53"/>
      <c r="D146" s="52"/>
      <c r="E146" s="52"/>
    </row>
    <row r="147" s="15" customFormat="1" spans="1:5">
      <c r="A147" s="52"/>
      <c r="B147" s="53"/>
      <c r="D147" s="52"/>
      <c r="E147" s="52"/>
    </row>
    <row r="148" s="15" customFormat="1" spans="1:5">
      <c r="A148" s="52"/>
      <c r="B148" s="53"/>
      <c r="D148" s="52"/>
      <c r="E148" s="52"/>
    </row>
    <row r="149" s="15" customFormat="1" spans="1:5">
      <c r="A149" s="52"/>
      <c r="B149" s="53"/>
      <c r="D149" s="52"/>
      <c r="E149" s="52"/>
    </row>
    <row r="150" s="15" customFormat="1" spans="1:5">
      <c r="A150" s="52"/>
      <c r="B150" s="53"/>
      <c r="D150" s="52"/>
      <c r="E150" s="52"/>
    </row>
    <row r="151" s="15" customFormat="1" spans="1:5">
      <c r="A151" s="52"/>
      <c r="B151" s="53"/>
      <c r="D151" s="52"/>
      <c r="E151" s="52"/>
    </row>
    <row r="152" s="15" customFormat="1" spans="1:5">
      <c r="A152" s="52"/>
      <c r="B152" s="53"/>
      <c r="D152" s="52"/>
      <c r="E152" s="52"/>
    </row>
    <row r="153" s="15" customFormat="1" spans="1:5">
      <c r="A153" s="52"/>
      <c r="B153" s="53"/>
      <c r="D153" s="52"/>
      <c r="E153" s="52"/>
    </row>
    <row r="154" s="15" customFormat="1" spans="1:5">
      <c r="A154" s="52"/>
      <c r="B154" s="53"/>
      <c r="D154" s="52"/>
      <c r="E154" s="52"/>
    </row>
    <row r="155" s="15" customFormat="1" spans="1:5">
      <c r="A155" s="52"/>
      <c r="B155" s="53"/>
      <c r="D155" s="52"/>
      <c r="E155" s="52"/>
    </row>
    <row r="156" s="15" customFormat="1" spans="1:5">
      <c r="A156" s="52"/>
      <c r="B156" s="53"/>
      <c r="D156" s="52"/>
      <c r="E156" s="52"/>
    </row>
    <row r="157" s="15" customFormat="1" spans="1:5">
      <c r="A157" s="52"/>
      <c r="B157" s="53"/>
      <c r="D157" s="52"/>
      <c r="E157" s="52"/>
    </row>
    <row r="158" s="15" customFormat="1" spans="1:5">
      <c r="A158" s="52"/>
      <c r="B158" s="53"/>
      <c r="D158" s="52"/>
      <c r="E158" s="52"/>
    </row>
    <row r="159" s="15" customFormat="1" spans="1:5">
      <c r="A159" s="52"/>
      <c r="B159" s="53"/>
      <c r="D159" s="52"/>
      <c r="E159" s="52"/>
    </row>
    <row r="160" s="15" customFormat="1" spans="1:5">
      <c r="A160" s="52"/>
      <c r="B160" s="53"/>
      <c r="D160" s="52"/>
      <c r="E160" s="52"/>
    </row>
    <row r="161" s="15" customFormat="1" spans="1:5">
      <c r="A161" s="52"/>
      <c r="B161" s="53"/>
      <c r="D161" s="52"/>
      <c r="E161" s="52"/>
    </row>
    <row r="162" s="15" customFormat="1" spans="1:5">
      <c r="A162" s="52"/>
      <c r="B162" s="53"/>
      <c r="D162" s="52"/>
      <c r="E162" s="52"/>
    </row>
    <row r="163" s="15" customFormat="1" spans="1:5">
      <c r="A163" s="52"/>
      <c r="B163" s="53"/>
      <c r="D163" s="52"/>
      <c r="E163" s="52"/>
    </row>
    <row r="164" s="15" customFormat="1" spans="1:5">
      <c r="A164" s="52"/>
      <c r="B164" s="53"/>
      <c r="D164" s="52"/>
      <c r="E164" s="52"/>
    </row>
    <row r="165" s="15" customFormat="1" spans="1:5">
      <c r="A165" s="52"/>
      <c r="B165" s="53"/>
      <c r="D165" s="52"/>
      <c r="E165" s="52"/>
    </row>
    <row r="166" s="15" customFormat="1" spans="1:5">
      <c r="A166" s="52"/>
      <c r="B166" s="53"/>
      <c r="D166" s="52"/>
      <c r="E166" s="52"/>
    </row>
    <row r="167" s="15" customFormat="1" spans="1:5">
      <c r="A167" s="52"/>
      <c r="B167" s="53"/>
      <c r="D167" s="52"/>
      <c r="E167" s="52"/>
    </row>
    <row r="168" s="15" customFormat="1" spans="1:5">
      <c r="A168" s="52"/>
      <c r="B168" s="53"/>
      <c r="D168" s="52"/>
      <c r="E168" s="52"/>
    </row>
    <row r="169" s="15" customFormat="1" spans="1:5">
      <c r="A169" s="52"/>
      <c r="B169" s="53"/>
      <c r="D169" s="52"/>
      <c r="E169" s="52"/>
    </row>
    <row r="170" s="15" customFormat="1" spans="1:5">
      <c r="A170" s="52"/>
      <c r="B170" s="53"/>
      <c r="D170" s="52"/>
      <c r="E170" s="52"/>
    </row>
    <row r="171" s="15" customFormat="1" spans="1:5">
      <c r="A171" s="52"/>
      <c r="B171" s="53"/>
      <c r="D171" s="52"/>
      <c r="E171" s="52"/>
    </row>
    <row r="172" s="15" customFormat="1" spans="1:5">
      <c r="A172" s="52"/>
      <c r="B172" s="53"/>
      <c r="D172" s="52"/>
      <c r="E172" s="52"/>
    </row>
    <row r="173" s="15" customFormat="1" spans="1:5">
      <c r="A173" s="52"/>
      <c r="B173" s="53"/>
      <c r="D173" s="52"/>
      <c r="E173" s="52"/>
    </row>
    <row r="174" s="15" customFormat="1" spans="1:5">
      <c r="A174" s="52"/>
      <c r="B174" s="53"/>
      <c r="D174" s="52"/>
      <c r="E174" s="52"/>
    </row>
    <row r="175" s="15" customFormat="1" spans="1:5">
      <c r="A175" s="52"/>
      <c r="B175" s="53"/>
      <c r="D175" s="52"/>
      <c r="E175" s="52"/>
    </row>
    <row r="176" s="15" customFormat="1" spans="1:5">
      <c r="A176" s="52"/>
      <c r="B176" s="53"/>
      <c r="D176" s="52"/>
      <c r="E176" s="52"/>
    </row>
    <row r="177" s="15" customFormat="1" spans="1:5">
      <c r="A177" s="52"/>
      <c r="B177" s="53"/>
      <c r="D177" s="52"/>
      <c r="E177" s="52"/>
    </row>
    <row r="178" s="15" customFormat="1" spans="1:5">
      <c r="A178" s="52"/>
      <c r="B178" s="53"/>
      <c r="D178" s="52"/>
      <c r="E178" s="52"/>
    </row>
    <row r="179" s="15" customFormat="1" spans="1:5">
      <c r="A179" s="52"/>
      <c r="B179" s="53"/>
      <c r="D179" s="52"/>
      <c r="E179" s="52"/>
    </row>
    <row r="180" s="15" customFormat="1" spans="1:5">
      <c r="A180" s="52"/>
      <c r="B180" s="53"/>
      <c r="D180" s="52"/>
      <c r="E180" s="52"/>
    </row>
    <row r="181" s="15" customFormat="1" spans="1:5">
      <c r="A181" s="52"/>
      <c r="B181" s="53"/>
      <c r="D181" s="52"/>
      <c r="E181" s="52"/>
    </row>
    <row r="182" s="15" customFormat="1" spans="1:5">
      <c r="A182" s="52"/>
      <c r="B182" s="53"/>
      <c r="D182" s="52"/>
      <c r="E182" s="52"/>
    </row>
    <row r="183" s="15" customFormat="1" spans="1:5">
      <c r="A183" s="52"/>
      <c r="B183" s="53"/>
      <c r="D183" s="52"/>
      <c r="E183" s="52"/>
    </row>
    <row r="184" s="15" customFormat="1" spans="1:5">
      <c r="A184" s="52"/>
      <c r="B184" s="53"/>
      <c r="D184" s="52"/>
      <c r="E184" s="52"/>
    </row>
    <row r="185" s="15" customFormat="1" spans="1:5">
      <c r="A185" s="52"/>
      <c r="B185" s="53"/>
      <c r="D185" s="52"/>
      <c r="E185" s="52"/>
    </row>
    <row r="186" s="15" customFormat="1" spans="1:5">
      <c r="A186" s="52"/>
      <c r="B186" s="53"/>
      <c r="D186" s="52"/>
      <c r="E186" s="52"/>
    </row>
    <row r="187" s="15" customFormat="1" spans="1:5">
      <c r="A187" s="52"/>
      <c r="B187" s="53"/>
      <c r="D187" s="52"/>
      <c r="E187" s="52"/>
    </row>
    <row r="188" s="15" customFormat="1" spans="1:5">
      <c r="A188" s="52"/>
      <c r="B188" s="53"/>
      <c r="D188" s="52"/>
      <c r="E188" s="52"/>
    </row>
    <row r="189" s="15" customFormat="1" spans="1:5">
      <c r="A189" s="52"/>
      <c r="B189" s="53"/>
      <c r="D189" s="52"/>
      <c r="E189" s="52"/>
    </row>
    <row r="190" s="15" customFormat="1" spans="1:5">
      <c r="A190" s="52"/>
      <c r="B190" s="53"/>
      <c r="D190" s="52"/>
      <c r="E190" s="52"/>
    </row>
    <row r="191" s="15" customFormat="1" spans="1:5">
      <c r="A191" s="52"/>
      <c r="B191" s="53"/>
      <c r="D191" s="52"/>
      <c r="E191" s="52"/>
    </row>
    <row r="192" s="15" customFormat="1" spans="1:5">
      <c r="A192" s="52"/>
      <c r="B192" s="53"/>
      <c r="D192" s="52"/>
      <c r="E192" s="52"/>
    </row>
    <row r="193" s="15" customFormat="1" spans="1:5">
      <c r="A193" s="52"/>
      <c r="B193" s="53"/>
      <c r="D193" s="52"/>
      <c r="E193" s="52"/>
    </row>
    <row r="194" s="15" customFormat="1" spans="1:5">
      <c r="A194" s="52"/>
      <c r="B194" s="53"/>
      <c r="D194" s="52"/>
      <c r="E194" s="52"/>
    </row>
    <row r="195" s="15" customFormat="1" spans="1:5">
      <c r="A195" s="52"/>
      <c r="B195" s="53"/>
      <c r="D195" s="52"/>
      <c r="E195" s="52"/>
    </row>
    <row r="196" s="15" customFormat="1" spans="1:5">
      <c r="A196" s="52"/>
      <c r="B196" s="53"/>
      <c r="D196" s="52"/>
      <c r="E196" s="52"/>
    </row>
    <row r="197" s="15" customFormat="1" spans="1:5">
      <c r="A197" s="52"/>
      <c r="B197" s="53"/>
      <c r="D197" s="52"/>
      <c r="E197" s="52"/>
    </row>
    <row r="198" s="15" customFormat="1" spans="1:5">
      <c r="A198" s="52"/>
      <c r="B198" s="53"/>
      <c r="D198" s="52"/>
      <c r="E198" s="52"/>
    </row>
    <row r="199" s="15" customFormat="1" spans="1:5">
      <c r="A199" s="52"/>
      <c r="B199" s="53"/>
      <c r="D199" s="52"/>
      <c r="E199" s="52"/>
    </row>
    <row r="200" s="15" customFormat="1" spans="1:5">
      <c r="A200" s="52"/>
      <c r="B200" s="53"/>
      <c r="D200" s="52"/>
      <c r="E200" s="52"/>
    </row>
    <row r="201" s="15" customFormat="1" spans="1:5">
      <c r="A201" s="52"/>
      <c r="B201" s="53"/>
      <c r="D201" s="52"/>
      <c r="E201" s="52"/>
    </row>
    <row r="202" s="15" customFormat="1" spans="1:5">
      <c r="A202" s="52"/>
      <c r="B202" s="53"/>
      <c r="D202" s="52"/>
      <c r="E202" s="52"/>
    </row>
    <row r="203" s="15" customFormat="1" spans="1:5">
      <c r="A203" s="52"/>
      <c r="B203" s="53"/>
      <c r="D203" s="52"/>
      <c r="E203" s="52"/>
    </row>
    <row r="204" s="15" customFormat="1" spans="1:5">
      <c r="A204" s="52"/>
      <c r="B204" s="53"/>
      <c r="D204" s="52"/>
      <c r="E204" s="52"/>
    </row>
    <row r="205" s="15" customFormat="1" spans="1:5">
      <c r="A205" s="52"/>
      <c r="B205" s="53"/>
      <c r="D205" s="52"/>
      <c r="E205" s="52"/>
    </row>
    <row r="206" s="15" customFormat="1" spans="1:5">
      <c r="A206" s="52"/>
      <c r="B206" s="53"/>
      <c r="D206" s="52"/>
      <c r="E206" s="52"/>
    </row>
    <row r="207" s="15" customFormat="1" spans="1:5">
      <c r="A207" s="52"/>
      <c r="B207" s="53"/>
      <c r="D207" s="52"/>
      <c r="E207" s="52"/>
    </row>
    <row r="208" s="15" customFormat="1" spans="1:5">
      <c r="A208" s="52"/>
      <c r="B208" s="53"/>
      <c r="D208" s="52"/>
      <c r="E208" s="52"/>
    </row>
    <row r="209" s="15" customFormat="1" spans="1:5">
      <c r="A209" s="52"/>
      <c r="B209" s="53"/>
      <c r="D209" s="52"/>
      <c r="E209" s="52"/>
    </row>
    <row r="210" s="15" customFormat="1" spans="1:5">
      <c r="A210" s="52"/>
      <c r="B210" s="53"/>
      <c r="D210" s="52"/>
      <c r="E210" s="52"/>
    </row>
    <row r="211" s="15" customFormat="1" spans="1:5">
      <c r="A211" s="52"/>
      <c r="B211" s="53"/>
      <c r="D211" s="52"/>
      <c r="E211" s="52"/>
    </row>
    <row r="212" s="15" customFormat="1" spans="1:5">
      <c r="A212" s="52"/>
      <c r="B212" s="53"/>
      <c r="D212" s="52"/>
      <c r="E212" s="52"/>
    </row>
    <row r="213" s="15" customFormat="1" spans="1:5">
      <c r="A213" s="52"/>
      <c r="B213" s="53"/>
      <c r="D213" s="52"/>
      <c r="E213" s="52"/>
    </row>
    <row r="214" s="15" customFormat="1" spans="1:5">
      <c r="A214" s="52"/>
      <c r="B214" s="53"/>
      <c r="D214" s="52"/>
      <c r="E214" s="52"/>
    </row>
    <row r="215" s="15" customFormat="1" spans="1:5">
      <c r="A215" s="52"/>
      <c r="B215" s="53"/>
      <c r="D215" s="52"/>
      <c r="E215" s="52"/>
    </row>
    <row r="216" s="15" customFormat="1" spans="1:5">
      <c r="A216" s="52"/>
      <c r="B216" s="53"/>
      <c r="D216" s="52"/>
      <c r="E216" s="52"/>
    </row>
    <row r="217" s="15" customFormat="1" spans="1:5">
      <c r="A217" s="52"/>
      <c r="B217" s="53"/>
      <c r="D217" s="52"/>
      <c r="E217" s="52"/>
    </row>
    <row r="218" s="15" customFormat="1" spans="1:5">
      <c r="A218" s="52"/>
      <c r="B218" s="53"/>
      <c r="D218" s="52"/>
      <c r="E218" s="52"/>
    </row>
    <row r="219" s="15" customFormat="1" spans="1:5">
      <c r="A219" s="52"/>
      <c r="B219" s="53"/>
      <c r="D219" s="52"/>
      <c r="E219" s="52"/>
    </row>
    <row r="220" s="15" customFormat="1" spans="1:5">
      <c r="A220" s="52"/>
      <c r="B220" s="53"/>
      <c r="D220" s="52"/>
      <c r="E220" s="52"/>
    </row>
    <row r="221" s="15" customFormat="1" spans="1:5">
      <c r="A221" s="52"/>
      <c r="B221" s="53"/>
      <c r="D221" s="52"/>
      <c r="E221" s="52"/>
    </row>
    <row r="222" s="15" customFormat="1" spans="1:5">
      <c r="A222" s="52"/>
      <c r="B222" s="53"/>
      <c r="D222" s="52"/>
      <c r="E222" s="52"/>
    </row>
    <row r="223" s="15" customFormat="1" spans="1:5">
      <c r="A223" s="52"/>
      <c r="B223" s="53"/>
      <c r="D223" s="52"/>
      <c r="E223" s="52"/>
    </row>
    <row r="224" s="15" customFormat="1" spans="1:5">
      <c r="A224" s="52"/>
      <c r="B224" s="53"/>
      <c r="D224" s="52"/>
      <c r="E224" s="52"/>
    </row>
    <row r="225" s="15" customFormat="1" spans="1:5">
      <c r="A225" s="52"/>
      <c r="B225" s="53"/>
      <c r="D225" s="52"/>
      <c r="E225" s="52"/>
    </row>
    <row r="226" s="15" customFormat="1" spans="1:5">
      <c r="A226" s="52"/>
      <c r="B226" s="53"/>
      <c r="D226" s="52"/>
      <c r="E226" s="52"/>
    </row>
    <row r="227" s="15" customFormat="1" spans="1:5">
      <c r="A227" s="52"/>
      <c r="B227" s="53"/>
      <c r="D227" s="52"/>
      <c r="E227" s="52"/>
    </row>
    <row r="228" s="15" customFormat="1" spans="1:5">
      <c r="A228" s="52"/>
      <c r="B228" s="53"/>
      <c r="D228" s="52"/>
      <c r="E228" s="52"/>
    </row>
    <row r="229" s="15" customFormat="1" spans="1:5">
      <c r="A229" s="52"/>
      <c r="B229" s="53"/>
      <c r="D229" s="52"/>
      <c r="E229" s="52"/>
    </row>
    <row r="230" s="15" customFormat="1" spans="1:5">
      <c r="A230" s="52"/>
      <c r="B230" s="53"/>
      <c r="D230" s="52"/>
      <c r="E230" s="52"/>
    </row>
    <row r="231" s="15" customFormat="1" spans="1:5">
      <c r="A231" s="52"/>
      <c r="B231" s="53"/>
      <c r="D231" s="52"/>
      <c r="E231" s="52"/>
    </row>
    <row r="232" s="15" customFormat="1" spans="1:5">
      <c r="A232" s="52"/>
      <c r="B232" s="53"/>
      <c r="D232" s="52"/>
      <c r="E232" s="52"/>
    </row>
    <row r="233" s="15" customFormat="1" spans="1:5">
      <c r="A233" s="52"/>
      <c r="B233" s="53"/>
      <c r="D233" s="52"/>
      <c r="E233" s="52"/>
    </row>
    <row r="234" s="15" customFormat="1" spans="1:5">
      <c r="A234" s="52"/>
      <c r="B234" s="53"/>
      <c r="D234" s="52"/>
      <c r="E234" s="52"/>
    </row>
    <row r="235" s="15" customFormat="1" spans="1:5">
      <c r="A235" s="52"/>
      <c r="B235" s="53"/>
      <c r="D235" s="52"/>
      <c r="E235" s="52"/>
    </row>
    <row r="236" s="15" customFormat="1" spans="1:5">
      <c r="A236" s="52"/>
      <c r="B236" s="53"/>
      <c r="D236" s="52"/>
      <c r="E236" s="52"/>
    </row>
    <row r="237" s="15" customFormat="1" spans="1:5">
      <c r="A237" s="52"/>
      <c r="B237" s="53"/>
      <c r="D237" s="52"/>
      <c r="E237" s="52"/>
    </row>
    <row r="238" s="15" customFormat="1" spans="1:5">
      <c r="A238" s="52"/>
      <c r="B238" s="53"/>
      <c r="D238" s="52"/>
      <c r="E238" s="52"/>
    </row>
    <row r="239" s="15" customFormat="1" spans="1:5">
      <c r="A239" s="52"/>
      <c r="B239" s="53"/>
      <c r="D239" s="52"/>
      <c r="E239" s="52"/>
    </row>
    <row r="240" s="15" customFormat="1" spans="1:5">
      <c r="A240" s="52"/>
      <c r="B240" s="53"/>
      <c r="D240" s="52"/>
      <c r="E240" s="52"/>
    </row>
    <row r="241" s="15" customFormat="1" spans="1:5">
      <c r="A241" s="52"/>
      <c r="B241" s="53"/>
      <c r="D241" s="52"/>
      <c r="E241" s="52"/>
    </row>
    <row r="242" s="15" customFormat="1" spans="1:5">
      <c r="A242" s="52"/>
      <c r="B242" s="53"/>
      <c r="D242" s="52"/>
      <c r="E242" s="52"/>
    </row>
    <row r="243" s="15" customFormat="1" spans="1:5">
      <c r="A243" s="52"/>
      <c r="B243" s="53"/>
      <c r="D243" s="52"/>
      <c r="E243" s="52"/>
    </row>
  </sheetData>
  <mergeCells count="7">
    <mergeCell ref="A2:G2"/>
    <mergeCell ref="D4:E4"/>
    <mergeCell ref="A4:A5"/>
    <mergeCell ref="B4:B5"/>
    <mergeCell ref="C4:C5"/>
    <mergeCell ref="F4:F5"/>
    <mergeCell ref="G4:G5"/>
  </mergeCells>
  <printOptions horizontalCentered="1"/>
  <pageMargins left="0.826388888888889" right="0.314583333333333" top="0.314583333333333" bottom="0.393055555555556" header="0.236111111111111" footer="0.156944444444444"/>
  <pageSetup paperSize="9" scale="70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E9" sqref="E9"/>
    </sheetView>
  </sheetViews>
  <sheetFormatPr defaultColWidth="12" defaultRowHeight="14.25" outlineLevelCol="3"/>
  <cols>
    <col min="1" max="1" width="74.1666666666667" style="1" customWidth="1"/>
    <col min="2" max="2" width="21.8333333333333" style="1" customWidth="1"/>
    <col min="3" max="16384" width="12" style="1"/>
  </cols>
  <sheetData>
    <row r="1" ht="25" customHeight="1" spans="1:1">
      <c r="A1" s="1" t="s">
        <v>63</v>
      </c>
    </row>
    <row r="2" ht="43" customHeight="1" spans="1:4">
      <c r="A2" s="2" t="s">
        <v>64</v>
      </c>
      <c r="B2" s="2"/>
      <c r="C2" s="3"/>
      <c r="D2" s="3"/>
    </row>
    <row r="3" ht="32.25" customHeight="1" spans="2:2">
      <c r="B3" s="4" t="s">
        <v>66</v>
      </c>
    </row>
    <row r="4" ht="41" customHeight="1" spans="1:2">
      <c r="A4" s="5" t="s">
        <v>110</v>
      </c>
      <c r="B4" s="5" t="s">
        <v>1647</v>
      </c>
    </row>
    <row r="5" ht="33" customHeight="1" spans="1:2">
      <c r="A5" s="6" t="s">
        <v>1648</v>
      </c>
      <c r="B5" s="7">
        <f>B6+B7</f>
        <v>106460</v>
      </c>
    </row>
    <row r="6" ht="33" customHeight="1" spans="1:2">
      <c r="A6" s="8" t="s">
        <v>1649</v>
      </c>
      <c r="B6" s="7">
        <v>39915</v>
      </c>
    </row>
    <row r="7" ht="33" customHeight="1" spans="1:2">
      <c r="A7" s="8" t="s">
        <v>1650</v>
      </c>
      <c r="B7" s="7">
        <v>66545</v>
      </c>
    </row>
    <row r="8" ht="33" customHeight="1" spans="1:2">
      <c r="A8" s="6" t="s">
        <v>1651</v>
      </c>
      <c r="B8" s="7">
        <v>15755</v>
      </c>
    </row>
    <row r="9" ht="33" customHeight="1" spans="1:2">
      <c r="A9" s="6" t="s">
        <v>1652</v>
      </c>
      <c r="B9" s="7">
        <v>35</v>
      </c>
    </row>
    <row r="10" ht="33" customHeight="1" spans="1:2">
      <c r="A10" s="5" t="s">
        <v>1653</v>
      </c>
      <c r="B10" s="9">
        <f>B5+B8+B9</f>
        <v>122250</v>
      </c>
    </row>
    <row r="11" ht="21" customHeight="1" spans="1:1">
      <c r="A11" s="1" t="s">
        <v>1654</v>
      </c>
    </row>
    <row r="12" ht="87" customHeight="1" spans="1:2">
      <c r="A12" s="10" t="s">
        <v>1655</v>
      </c>
      <c r="B12" s="10"/>
    </row>
    <row r="13" ht="24" customHeight="1" spans="1:2">
      <c r="A13" s="11" t="s">
        <v>1656</v>
      </c>
      <c r="B13" s="11"/>
    </row>
    <row r="14" ht="33" customHeight="1" spans="1:2">
      <c r="A14" s="12" t="s">
        <v>1657</v>
      </c>
      <c r="B14" s="12"/>
    </row>
  </sheetData>
  <mergeCells count="4">
    <mergeCell ref="A2:B2"/>
    <mergeCell ref="A12:B12"/>
    <mergeCell ref="A13:B13"/>
    <mergeCell ref="A14:B14"/>
  </mergeCells>
  <pageMargins left="1.34" right="0.75" top="0.98" bottom="0.98" header="0.51" footer="0.51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8"/>
  <sheetViews>
    <sheetView showGridLines="0" showZeros="0" topLeftCell="A22" workbookViewId="0">
      <selection activeCell="F11" sqref="F11"/>
    </sheetView>
  </sheetViews>
  <sheetFormatPr defaultColWidth="9" defaultRowHeight="11.25"/>
  <cols>
    <col min="1" max="1" width="46.1666666666667" customWidth="1"/>
    <col min="2" max="2" width="23" customWidth="1"/>
    <col min="3" max="3" width="22" customWidth="1"/>
    <col min="4" max="4" width="17.5" customWidth="1"/>
    <col min="5" max="45" width="12" customWidth="1"/>
  </cols>
  <sheetData>
    <row r="1" ht="19.5" customHeight="1" spans="1:1">
      <c r="A1" s="198" t="s">
        <v>7</v>
      </c>
    </row>
    <row r="2" ht="31.5" customHeight="1" spans="1:45">
      <c r="A2" s="385" t="s">
        <v>8</v>
      </c>
      <c r="B2" s="385"/>
      <c r="C2" s="385"/>
      <c r="D2" s="385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</row>
    <row r="3" s="240" customFormat="1" ht="19.5" customHeight="1" spans="1:45">
      <c r="A3" s="387"/>
      <c r="B3" s="252"/>
      <c r="C3" s="252"/>
      <c r="D3" s="388" t="s">
        <v>66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</row>
    <row r="4" s="240" customFormat="1" ht="19.5" customHeight="1" spans="1:45">
      <c r="A4" s="389" t="s">
        <v>110</v>
      </c>
      <c r="B4" s="389" t="s">
        <v>68</v>
      </c>
      <c r="C4" s="390" t="s">
        <v>69</v>
      </c>
      <c r="D4" s="272" t="s">
        <v>70</v>
      </c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398"/>
    </row>
    <row r="5" s="399" customFormat="1" ht="19.5" customHeight="1" spans="1:45">
      <c r="A5" s="423" t="s">
        <v>111</v>
      </c>
      <c r="B5" s="423"/>
      <c r="C5" s="424"/>
      <c r="D5" s="425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</row>
    <row r="6" s="240" customFormat="1" ht="19.5" customHeight="1" spans="1:4">
      <c r="A6" s="391" t="s">
        <v>112</v>
      </c>
      <c r="B6" s="415">
        <f>SUM(B7:B31)</f>
        <v>308818</v>
      </c>
      <c r="C6" s="415">
        <f>SUM(C7:C31)</f>
        <v>309095</v>
      </c>
      <c r="D6" s="392">
        <f>C6/B6</f>
        <v>1.00089696844096</v>
      </c>
    </row>
    <row r="7" s="240" customFormat="1" ht="19.5" customHeight="1" spans="1:45">
      <c r="A7" s="393" t="s">
        <v>113</v>
      </c>
      <c r="B7" s="298">
        <v>32113</v>
      </c>
      <c r="C7" s="298">
        <v>32600</v>
      </c>
      <c r="D7" s="394">
        <f>C7/B7</f>
        <v>1.01516519789493</v>
      </c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</row>
    <row r="8" s="240" customFormat="1" ht="19.5" customHeight="1" spans="1:45">
      <c r="A8" s="393" t="s">
        <v>114</v>
      </c>
      <c r="B8" s="298"/>
      <c r="C8" s="298"/>
      <c r="D8" s="39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</row>
    <row r="9" s="240" customFormat="1" ht="19.5" customHeight="1" spans="1:45">
      <c r="A9" s="393" t="s">
        <v>115</v>
      </c>
      <c r="B9" s="298">
        <v>145</v>
      </c>
      <c r="C9" s="298">
        <v>145</v>
      </c>
      <c r="D9" s="394">
        <f t="shared" ref="D8:D31" si="0">C9/B9</f>
        <v>1</v>
      </c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</row>
    <row r="10" s="240" customFormat="1" ht="19.5" customHeight="1" spans="1:45">
      <c r="A10" s="393" t="s">
        <v>116</v>
      </c>
      <c r="B10" s="298">
        <v>10586</v>
      </c>
      <c r="C10" s="298">
        <v>10831</v>
      </c>
      <c r="D10" s="394">
        <f t="shared" si="0"/>
        <v>1.0231437747969</v>
      </c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</row>
    <row r="11" s="240" customFormat="1" ht="19.5" customHeight="1" spans="1:45">
      <c r="A11" s="393" t="s">
        <v>117</v>
      </c>
      <c r="B11" s="298">
        <v>51418</v>
      </c>
      <c r="C11" s="298">
        <v>51532</v>
      </c>
      <c r="D11" s="394">
        <f t="shared" si="0"/>
        <v>1.0022171224085</v>
      </c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</row>
    <row r="12" s="240" customFormat="1" ht="19.5" customHeight="1" spans="1:4">
      <c r="A12" s="393" t="s">
        <v>118</v>
      </c>
      <c r="B12" s="298">
        <v>21784</v>
      </c>
      <c r="C12" s="298">
        <v>21746</v>
      </c>
      <c r="D12" s="394">
        <f t="shared" si="0"/>
        <v>0.99825560044069</v>
      </c>
    </row>
    <row r="13" s="240" customFormat="1" ht="19.5" customHeight="1" spans="1:4">
      <c r="A13" s="393" t="s">
        <v>119</v>
      </c>
      <c r="B13" s="298">
        <v>2927</v>
      </c>
      <c r="C13" s="298">
        <v>2935</v>
      </c>
      <c r="D13" s="394">
        <f t="shared" si="0"/>
        <v>1.00273317389819</v>
      </c>
    </row>
    <row r="14" s="240" customFormat="1" ht="19.5" customHeight="1" spans="1:4">
      <c r="A14" s="393" t="s">
        <v>120</v>
      </c>
      <c r="B14" s="298">
        <v>26116</v>
      </c>
      <c r="C14" s="298">
        <v>26697</v>
      </c>
      <c r="D14" s="394">
        <f t="shared" si="0"/>
        <v>1.02224689845306</v>
      </c>
    </row>
    <row r="15" s="240" customFormat="1" ht="19.5" customHeight="1" spans="1:4">
      <c r="A15" s="393" t="s">
        <v>121</v>
      </c>
      <c r="B15" s="298">
        <v>31766</v>
      </c>
      <c r="C15" s="298">
        <v>32800</v>
      </c>
      <c r="D15" s="394">
        <f t="shared" si="0"/>
        <v>1.03255052571932</v>
      </c>
    </row>
    <row r="16" s="240" customFormat="1" ht="19.5" customHeight="1" spans="1:4">
      <c r="A16" s="393" t="s">
        <v>122</v>
      </c>
      <c r="B16" s="298">
        <v>41220</v>
      </c>
      <c r="C16" s="298">
        <v>41010</v>
      </c>
      <c r="D16" s="394">
        <f t="shared" si="0"/>
        <v>0.99490538573508</v>
      </c>
    </row>
    <row r="17" s="240" customFormat="1" ht="19.5" customHeight="1" spans="1:4">
      <c r="A17" s="393" t="s">
        <v>123</v>
      </c>
      <c r="B17" s="298">
        <v>45195</v>
      </c>
      <c r="C17" s="298">
        <v>42866</v>
      </c>
      <c r="D17" s="394">
        <f t="shared" si="0"/>
        <v>0.948467750857396</v>
      </c>
    </row>
    <row r="18" s="240" customFormat="1" ht="19.5" customHeight="1" spans="1:4">
      <c r="A18" s="393" t="s">
        <v>124</v>
      </c>
      <c r="B18" s="298">
        <v>33177</v>
      </c>
      <c r="C18" s="298">
        <v>33283</v>
      </c>
      <c r="D18" s="394">
        <f t="shared" si="0"/>
        <v>1.0031949844772</v>
      </c>
    </row>
    <row r="19" s="240" customFormat="1" ht="19.5" customHeight="1" spans="1:4">
      <c r="A19" s="393" t="s">
        <v>125</v>
      </c>
      <c r="B19" s="298">
        <v>6429</v>
      </c>
      <c r="C19" s="298">
        <v>6452</v>
      </c>
      <c r="D19" s="394">
        <f t="shared" si="0"/>
        <v>1.00357753927516</v>
      </c>
    </row>
    <row r="20" s="240" customFormat="1" ht="19.5" customHeight="1" spans="1:4">
      <c r="A20" s="393" t="s">
        <v>126</v>
      </c>
      <c r="B20" s="298">
        <v>524</v>
      </c>
      <c r="C20" s="298">
        <v>618</v>
      </c>
      <c r="D20" s="394">
        <f t="shared" si="0"/>
        <v>1.1793893129771</v>
      </c>
    </row>
    <row r="21" s="240" customFormat="1" ht="19.5" customHeight="1" spans="1:4">
      <c r="A21" s="393" t="s">
        <v>127</v>
      </c>
      <c r="B21" s="298">
        <v>68</v>
      </c>
      <c r="C21" s="298">
        <v>68</v>
      </c>
      <c r="D21" s="394">
        <f t="shared" si="0"/>
        <v>1</v>
      </c>
    </row>
    <row r="22" s="240" customFormat="1" ht="19.5" customHeight="1" spans="1:4">
      <c r="A22" s="393" t="s">
        <v>128</v>
      </c>
      <c r="B22" s="298">
        <v>15</v>
      </c>
      <c r="C22" s="298">
        <v>15</v>
      </c>
      <c r="D22" s="394">
        <f t="shared" si="0"/>
        <v>1</v>
      </c>
    </row>
    <row r="23" s="240" customFormat="1" ht="19.5" customHeight="1" spans="1:4">
      <c r="A23" s="393" t="s">
        <v>129</v>
      </c>
      <c r="B23" s="426"/>
      <c r="C23" s="298"/>
      <c r="D23" s="394"/>
    </row>
    <row r="24" s="240" customFormat="1" ht="19.5" customHeight="1" spans="1:4">
      <c r="A24" s="393" t="s">
        <v>130</v>
      </c>
      <c r="B24" s="298">
        <v>541</v>
      </c>
      <c r="C24" s="298">
        <v>565</v>
      </c>
      <c r="D24" s="394">
        <f t="shared" si="0"/>
        <v>1.04436229205176</v>
      </c>
    </row>
    <row r="25" s="240" customFormat="1" ht="19.5" customHeight="1" spans="1:4">
      <c r="A25" s="393" t="s">
        <v>131</v>
      </c>
      <c r="B25" s="298">
        <v>58</v>
      </c>
      <c r="C25" s="7">
        <v>59</v>
      </c>
      <c r="D25" s="394">
        <f t="shared" si="0"/>
        <v>1.01724137931034</v>
      </c>
    </row>
    <row r="26" s="240" customFormat="1" ht="19.5" customHeight="1" spans="1:4">
      <c r="A26" s="393" t="s">
        <v>132</v>
      </c>
      <c r="B26" s="298">
        <v>696</v>
      </c>
      <c r="C26" s="7">
        <v>786</v>
      </c>
      <c r="D26" s="394">
        <f t="shared" si="0"/>
        <v>1.12931034482759</v>
      </c>
    </row>
    <row r="27" s="240" customFormat="1" ht="19.5" customHeight="1" spans="1:4">
      <c r="A27" s="393" t="s">
        <v>133</v>
      </c>
      <c r="B27" s="298">
        <v>767</v>
      </c>
      <c r="C27" s="7">
        <v>815</v>
      </c>
      <c r="D27" s="394">
        <f t="shared" si="0"/>
        <v>1.0625814863103</v>
      </c>
    </row>
    <row r="28" s="240" customFormat="1" ht="19.5" customHeight="1" spans="1:4">
      <c r="A28" s="393" t="s">
        <v>134</v>
      </c>
      <c r="B28" s="298"/>
      <c r="C28" s="7"/>
      <c r="D28" s="394"/>
    </row>
    <row r="29" s="240" customFormat="1" ht="19.5" customHeight="1" spans="1:4">
      <c r="A29" s="395" t="s">
        <v>135</v>
      </c>
      <c r="B29" s="298">
        <v>50</v>
      </c>
      <c r="C29" s="7">
        <v>50</v>
      </c>
      <c r="D29" s="394">
        <f t="shared" ref="D29:D34" si="1">C29/B29</f>
        <v>1</v>
      </c>
    </row>
    <row r="30" s="240" customFormat="1" ht="19.5" customHeight="1" spans="1:4">
      <c r="A30" s="393" t="s">
        <v>136</v>
      </c>
      <c r="B30" s="298">
        <v>3215</v>
      </c>
      <c r="C30" s="7">
        <v>3215</v>
      </c>
      <c r="D30" s="394">
        <f t="shared" si="1"/>
        <v>1</v>
      </c>
    </row>
    <row r="31" s="240" customFormat="1" ht="19.5" customHeight="1" spans="1:4">
      <c r="A31" s="393" t="s">
        <v>137</v>
      </c>
      <c r="B31" s="298">
        <v>8</v>
      </c>
      <c r="C31" s="7">
        <v>7</v>
      </c>
      <c r="D31" s="394">
        <f t="shared" si="1"/>
        <v>0.875</v>
      </c>
    </row>
    <row r="32" s="251" customFormat="1" ht="19.5" customHeight="1" spans="1:4">
      <c r="A32" s="391" t="s">
        <v>138</v>
      </c>
      <c r="B32" s="295">
        <f>SUM(B33:B35)</f>
        <v>10501</v>
      </c>
      <c r="C32" s="295">
        <f>SUM(C33:C35)</f>
        <v>11764</v>
      </c>
      <c r="D32" s="392">
        <f t="shared" si="1"/>
        <v>1.12027425959432</v>
      </c>
    </row>
    <row r="33" s="240" customFormat="1" ht="19.5" customHeight="1" spans="1:4">
      <c r="A33" s="396" t="s">
        <v>139</v>
      </c>
      <c r="B33" s="298">
        <v>6421</v>
      </c>
      <c r="C33" s="298">
        <v>8159</v>
      </c>
      <c r="D33" s="394">
        <f t="shared" si="1"/>
        <v>1.27067434978975</v>
      </c>
    </row>
    <row r="34" s="251" customFormat="1" ht="19.5" customHeight="1" spans="1:4">
      <c r="A34" s="396" t="s">
        <v>140</v>
      </c>
      <c r="B34" s="298">
        <v>4080</v>
      </c>
      <c r="C34" s="298">
        <v>3605</v>
      </c>
      <c r="D34" s="394">
        <f t="shared" si="1"/>
        <v>0.883578431372549</v>
      </c>
    </row>
    <row r="35" s="240" customFormat="1" ht="19.5" customHeight="1" spans="1:4">
      <c r="A35" s="396" t="s">
        <v>141</v>
      </c>
      <c r="C35" s="298"/>
      <c r="D35" s="394"/>
    </row>
    <row r="36" s="251" customFormat="1" ht="19.5" customHeight="1" spans="1:4">
      <c r="A36" s="391" t="s">
        <v>142</v>
      </c>
      <c r="B36" s="295">
        <v>3600</v>
      </c>
      <c r="C36" s="295">
        <v>3600</v>
      </c>
      <c r="D36" s="392">
        <f>C36/B36</f>
        <v>1</v>
      </c>
    </row>
    <row r="37" s="240" customFormat="1" ht="19.5" customHeight="1" spans="1:4">
      <c r="A37" s="391" t="s">
        <v>143</v>
      </c>
      <c r="B37" s="295">
        <v>7480</v>
      </c>
      <c r="C37" s="295">
        <v>19796</v>
      </c>
      <c r="D37" s="392">
        <f>C37/B37</f>
        <v>2.64652406417112</v>
      </c>
    </row>
    <row r="38" s="240" customFormat="1" ht="19.5" customHeight="1" spans="1:4">
      <c r="A38" s="397" t="s">
        <v>144</v>
      </c>
      <c r="B38" s="295">
        <f>B36+B32+B6+B37</f>
        <v>330399</v>
      </c>
      <c r="C38" s="295">
        <f>C36+C32+C6+C37</f>
        <v>344255</v>
      </c>
      <c r="D38" s="392">
        <f>C38/B38</f>
        <v>1.04193717293333</v>
      </c>
    </row>
  </sheetData>
  <sheetProtection formatCells="0" formatColumns="0" formatRows="0"/>
  <mergeCells count="5">
    <mergeCell ref="A2:D2"/>
    <mergeCell ref="A4:A5"/>
    <mergeCell ref="B4:B5"/>
    <mergeCell ref="C4:C5"/>
    <mergeCell ref="D4:D5"/>
  </mergeCells>
  <printOptions horizontalCentered="1"/>
  <pageMargins left="0.708333333333333" right="0.472222222222222" top="0.747916666666667" bottom="0.747916666666667" header="0.314583333333333" footer="0.314583333333333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43"/>
  <sheetViews>
    <sheetView showGridLines="0" showZeros="0" workbookViewId="0">
      <selection activeCell="G15" sqref="G15"/>
    </sheetView>
  </sheetViews>
  <sheetFormatPr defaultColWidth="9" defaultRowHeight="11.25"/>
  <cols>
    <col min="1" max="1" width="45.1666666666667" customWidth="1"/>
    <col min="2" max="2" width="20.8333333333333" customWidth="1"/>
    <col min="3" max="3" width="21.8333333333333" customWidth="1"/>
    <col min="4" max="4" width="18.5" customWidth="1"/>
    <col min="5" max="10" width="12" customWidth="1"/>
    <col min="11" max="11" width="8.33333333333333" customWidth="1"/>
    <col min="12" max="48" width="12" customWidth="1"/>
  </cols>
  <sheetData>
    <row r="1" ht="19.5" customHeight="1" spans="1:1">
      <c r="A1" s="198" t="s">
        <v>9</v>
      </c>
    </row>
    <row r="2" ht="34.5" customHeight="1" spans="1:48">
      <c r="A2" s="385" t="s">
        <v>10</v>
      </c>
      <c r="B2" s="385"/>
      <c r="C2" s="385"/>
      <c r="D2" s="385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  <c r="AO2" s="400"/>
      <c r="AP2" s="400"/>
      <c r="AQ2" s="400"/>
      <c r="AR2" s="400"/>
      <c r="AS2" s="400"/>
      <c r="AT2" s="400"/>
      <c r="AU2" s="400"/>
      <c r="AV2" s="400"/>
    </row>
    <row r="3" ht="19.5" customHeight="1" spans="1:48">
      <c r="A3" s="401"/>
      <c r="B3" s="402"/>
      <c r="C3" s="403" t="s">
        <v>65</v>
      </c>
      <c r="D3" s="404" t="s">
        <v>66</v>
      </c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  <c r="AO3" s="405"/>
      <c r="AP3" s="405"/>
      <c r="AQ3" s="405"/>
      <c r="AR3" s="405"/>
      <c r="AS3" s="405"/>
      <c r="AT3" s="405"/>
      <c r="AU3" s="405"/>
      <c r="AV3" s="405"/>
    </row>
    <row r="4" s="240" customFormat="1" ht="36" customHeight="1" spans="1:48">
      <c r="A4" s="389" t="s">
        <v>67</v>
      </c>
      <c r="B4" s="389" t="s">
        <v>145</v>
      </c>
      <c r="C4" s="390" t="s">
        <v>146</v>
      </c>
      <c r="D4" s="272" t="s">
        <v>147</v>
      </c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52"/>
    </row>
    <row r="5" s="240" customFormat="1" ht="19.5" customHeight="1" spans="1:4">
      <c r="A5" s="391" t="s">
        <v>71</v>
      </c>
      <c r="B5" s="406">
        <f>B22+B6</f>
        <v>69132</v>
      </c>
      <c r="C5" s="407">
        <f>C22+C6</f>
        <v>73280</v>
      </c>
      <c r="D5" s="408">
        <f>(C5-B5)/B5</f>
        <v>0.0600011572065035</v>
      </c>
    </row>
    <row r="6" s="399" customFormat="1" ht="19.5" customHeight="1" spans="1:48">
      <c r="A6" s="409" t="s">
        <v>148</v>
      </c>
      <c r="B6" s="406">
        <f>SUM(B7:B21)</f>
        <v>42472</v>
      </c>
      <c r="C6" s="407">
        <f>SUM(C7:C21)</f>
        <v>45445</v>
      </c>
      <c r="D6" s="408">
        <f t="shared" ref="D6:D43" si="0">(C6-B6)/B6</f>
        <v>0.0699990582030514</v>
      </c>
      <c r="E6" s="251"/>
      <c r="F6" s="251"/>
      <c r="G6" s="251"/>
      <c r="H6" s="251"/>
      <c r="I6" s="251"/>
      <c r="J6" s="251"/>
      <c r="K6" s="422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</row>
    <row r="7" s="240" customFormat="1" ht="19.5" customHeight="1" spans="1:48">
      <c r="A7" s="410" t="s">
        <v>73</v>
      </c>
      <c r="B7" s="411">
        <v>21182</v>
      </c>
      <c r="C7" s="412">
        <v>22958</v>
      </c>
      <c r="D7" s="413">
        <f t="shared" si="0"/>
        <v>0.083844773864602</v>
      </c>
      <c r="E7" s="244"/>
      <c r="F7" s="244"/>
      <c r="G7" s="244"/>
      <c r="H7" s="244"/>
      <c r="I7" s="244"/>
      <c r="J7" s="244"/>
      <c r="K7" s="251"/>
      <c r="L7" s="251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</row>
    <row r="8" s="240" customFormat="1" ht="19.5" customHeight="1" spans="1:48">
      <c r="A8" s="410" t="s">
        <v>74</v>
      </c>
      <c r="B8" s="411">
        <v>282</v>
      </c>
      <c r="C8" s="412">
        <v>131</v>
      </c>
      <c r="D8" s="413">
        <f t="shared" si="0"/>
        <v>-0.535460992907801</v>
      </c>
      <c r="E8" s="244"/>
      <c r="F8" s="244"/>
      <c r="G8" s="244"/>
      <c r="H8" s="244"/>
      <c r="I8" s="244"/>
      <c r="J8" s="244"/>
      <c r="K8" s="251"/>
      <c r="L8" s="251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</row>
    <row r="9" s="240" customFormat="1" ht="19.5" customHeight="1" spans="1:48">
      <c r="A9" s="410" t="s">
        <v>75</v>
      </c>
      <c r="B9" s="411">
        <v>3479</v>
      </c>
      <c r="C9" s="412">
        <v>4900</v>
      </c>
      <c r="D9" s="413">
        <f t="shared" si="0"/>
        <v>0.408450704225352</v>
      </c>
      <c r="E9" s="244"/>
      <c r="F9" s="244"/>
      <c r="G9" s="244"/>
      <c r="H9" s="244"/>
      <c r="I9" s="244"/>
      <c r="J9" s="251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</row>
    <row r="10" s="240" customFormat="1" ht="19.5" customHeight="1" spans="1:4">
      <c r="A10" s="410" t="s">
        <v>76</v>
      </c>
      <c r="B10" s="411">
        <v>158</v>
      </c>
      <c r="C10" s="412">
        <v>250</v>
      </c>
      <c r="D10" s="413">
        <f t="shared" si="0"/>
        <v>0.582278481012658</v>
      </c>
    </row>
    <row r="11" s="240" customFormat="1" ht="19.5" customHeight="1" spans="1:4">
      <c r="A11" s="410" t="s">
        <v>77</v>
      </c>
      <c r="B11" s="411">
        <v>4095</v>
      </c>
      <c r="C11" s="412">
        <v>4085</v>
      </c>
      <c r="D11" s="413">
        <f t="shared" si="0"/>
        <v>-0.00244200244200244</v>
      </c>
    </row>
    <row r="12" s="240" customFormat="1" ht="19.5" customHeight="1" spans="1:4">
      <c r="A12" s="410" t="s">
        <v>78</v>
      </c>
      <c r="B12" s="411">
        <v>2874</v>
      </c>
      <c r="C12" s="412">
        <v>2427</v>
      </c>
      <c r="D12" s="413">
        <f t="shared" si="0"/>
        <v>-0.15553235908142</v>
      </c>
    </row>
    <row r="13" s="240" customFormat="1" ht="19.5" customHeight="1" spans="1:4">
      <c r="A13" s="410" t="s">
        <v>79</v>
      </c>
      <c r="B13" s="411">
        <v>1250</v>
      </c>
      <c r="C13" s="412">
        <v>1200</v>
      </c>
      <c r="D13" s="413">
        <f t="shared" si="0"/>
        <v>-0.04</v>
      </c>
    </row>
    <row r="14" s="240" customFormat="1" ht="19.5" customHeight="1" spans="1:4">
      <c r="A14" s="410" t="s">
        <v>80</v>
      </c>
      <c r="B14" s="411">
        <v>1535</v>
      </c>
      <c r="C14" s="412">
        <v>2000</v>
      </c>
      <c r="D14" s="413">
        <f t="shared" si="0"/>
        <v>0.302931596091205</v>
      </c>
    </row>
    <row r="15" s="240" customFormat="1" ht="19.5" customHeight="1" spans="1:4">
      <c r="A15" s="410" t="s">
        <v>81</v>
      </c>
      <c r="B15" s="411">
        <v>1547</v>
      </c>
      <c r="C15" s="412">
        <f>1600+64</f>
        <v>1664</v>
      </c>
      <c r="D15" s="413">
        <f t="shared" si="0"/>
        <v>0.0756302521008403</v>
      </c>
    </row>
    <row r="16" s="240" customFormat="1" ht="19.5" customHeight="1" spans="1:4">
      <c r="A16" s="410" t="s">
        <v>82</v>
      </c>
      <c r="B16" s="411">
        <v>382</v>
      </c>
      <c r="C16" s="412">
        <v>350</v>
      </c>
      <c r="D16" s="413">
        <f t="shared" si="0"/>
        <v>-0.0837696335078534</v>
      </c>
    </row>
    <row r="17" s="240" customFormat="1" ht="19.5" customHeight="1" spans="1:4">
      <c r="A17" s="410" t="s">
        <v>83</v>
      </c>
      <c r="B17" s="411">
        <v>3247</v>
      </c>
      <c r="C17" s="412">
        <f>3600-300</f>
        <v>3300</v>
      </c>
      <c r="D17" s="413">
        <f t="shared" si="0"/>
        <v>0.0163227594702803</v>
      </c>
    </row>
    <row r="18" s="240" customFormat="1" ht="19.5" customHeight="1" spans="1:4">
      <c r="A18" s="410" t="s">
        <v>84</v>
      </c>
      <c r="B18" s="411">
        <v>1762</v>
      </c>
      <c r="C18" s="412">
        <v>1500</v>
      </c>
      <c r="D18" s="413">
        <f t="shared" si="0"/>
        <v>-0.148694665153235</v>
      </c>
    </row>
    <row r="19" s="240" customFormat="1" ht="19.5" customHeight="1" spans="1:4">
      <c r="A19" s="410" t="s">
        <v>85</v>
      </c>
      <c r="B19" s="411">
        <v>558</v>
      </c>
      <c r="C19" s="412">
        <v>550</v>
      </c>
      <c r="D19" s="413">
        <f t="shared" si="0"/>
        <v>-0.014336917562724</v>
      </c>
    </row>
    <row r="20" s="240" customFormat="1" ht="19.5" customHeight="1" spans="1:4">
      <c r="A20" s="410" t="s">
        <v>86</v>
      </c>
      <c r="B20" s="411">
        <v>113</v>
      </c>
      <c r="C20" s="412">
        <v>130</v>
      </c>
      <c r="D20" s="413">
        <f t="shared" si="0"/>
        <v>0.150442477876106</v>
      </c>
    </row>
    <row r="21" s="240" customFormat="1" ht="19.5" customHeight="1" spans="1:4">
      <c r="A21" s="410" t="s">
        <v>87</v>
      </c>
      <c r="B21" s="411">
        <v>8</v>
      </c>
      <c r="C21" s="414"/>
      <c r="D21" s="413">
        <f t="shared" si="0"/>
        <v>-1</v>
      </c>
    </row>
    <row r="22" s="240" customFormat="1" ht="19.5" customHeight="1" spans="1:4">
      <c r="A22" s="409" t="s">
        <v>88</v>
      </c>
      <c r="B22" s="415">
        <f>SUM(B23:B30)</f>
        <v>26660</v>
      </c>
      <c r="C22" s="407">
        <f>SUM(C23:C30)</f>
        <v>27835</v>
      </c>
      <c r="D22" s="408">
        <f t="shared" si="0"/>
        <v>0.0440735183795949</v>
      </c>
    </row>
    <row r="23" s="240" customFormat="1" ht="19.5" customHeight="1" spans="1:4">
      <c r="A23" s="410" t="s">
        <v>89</v>
      </c>
      <c r="B23" s="411">
        <v>4938</v>
      </c>
      <c r="C23" s="412">
        <v>4675</v>
      </c>
      <c r="D23" s="413">
        <f t="shared" si="0"/>
        <v>-0.0532604293236128</v>
      </c>
    </row>
    <row r="24" s="240" customFormat="1" ht="19.5" customHeight="1" spans="1:4">
      <c r="A24" s="410" t="s">
        <v>90</v>
      </c>
      <c r="B24" s="411">
        <v>876</v>
      </c>
      <c r="C24" s="412">
        <v>745</v>
      </c>
      <c r="D24" s="413">
        <f t="shared" si="0"/>
        <v>-0.149543378995434</v>
      </c>
    </row>
    <row r="25" s="240" customFormat="1" ht="19.5" customHeight="1" spans="1:4">
      <c r="A25" s="410" t="s">
        <v>91</v>
      </c>
      <c r="B25" s="411">
        <v>2208</v>
      </c>
      <c r="C25" s="412">
        <v>1300</v>
      </c>
      <c r="D25" s="413">
        <f t="shared" si="0"/>
        <v>-0.411231884057971</v>
      </c>
    </row>
    <row r="26" s="240" customFormat="1" ht="19.5" customHeight="1" spans="1:4">
      <c r="A26" s="410" t="s">
        <v>92</v>
      </c>
      <c r="B26" s="411"/>
      <c r="C26" s="412"/>
      <c r="D26" s="413"/>
    </row>
    <row r="27" s="240" customFormat="1" ht="19.5" customHeight="1" spans="1:4">
      <c r="A27" s="410" t="s">
        <v>93</v>
      </c>
      <c r="B27" s="411">
        <v>17985</v>
      </c>
      <c r="C27" s="412">
        <v>19078</v>
      </c>
      <c r="D27" s="413">
        <f t="shared" si="0"/>
        <v>0.0607728662774534</v>
      </c>
    </row>
    <row r="28" s="240" customFormat="1" ht="19.5" customHeight="1" spans="1:4">
      <c r="A28" s="410" t="s">
        <v>94</v>
      </c>
      <c r="B28" s="411">
        <v>443</v>
      </c>
      <c r="C28" s="412">
        <v>1830</v>
      </c>
      <c r="D28" s="413">
        <f t="shared" si="0"/>
        <v>3.13092550790068</v>
      </c>
    </row>
    <row r="29" s="240" customFormat="1" ht="19.5" customHeight="1" spans="1:4">
      <c r="A29" s="410" t="s">
        <v>95</v>
      </c>
      <c r="B29" s="411">
        <v>75</v>
      </c>
      <c r="C29" s="412">
        <v>72</v>
      </c>
      <c r="D29" s="413">
        <f t="shared" si="0"/>
        <v>-0.04</v>
      </c>
    </row>
    <row r="30" s="240" customFormat="1" ht="19.5" customHeight="1" spans="1:4">
      <c r="A30" s="410" t="s">
        <v>96</v>
      </c>
      <c r="B30" s="411">
        <v>135</v>
      </c>
      <c r="C30" s="412">
        <v>135</v>
      </c>
      <c r="D30" s="413">
        <f t="shared" si="0"/>
        <v>0</v>
      </c>
    </row>
    <row r="31" s="240" customFormat="1" ht="19.5" customHeight="1" spans="1:4">
      <c r="A31" s="391" t="s">
        <v>97</v>
      </c>
      <c r="B31" s="416">
        <f>B32+B36+B37+B41+B42</f>
        <v>275123</v>
      </c>
      <c r="C31" s="407">
        <f>C32+C36+C37+C41+C42</f>
        <v>237777</v>
      </c>
      <c r="D31" s="408">
        <f t="shared" si="0"/>
        <v>-0.135742922256591</v>
      </c>
    </row>
    <row r="32" s="240" customFormat="1" ht="23" customHeight="1" spans="1:4">
      <c r="A32" s="396" t="s">
        <v>98</v>
      </c>
      <c r="B32" s="417">
        <f>SUM(B33:B35)</f>
        <v>224097</v>
      </c>
      <c r="C32" s="412">
        <f>SUM(C33:C35)</f>
        <v>201355</v>
      </c>
      <c r="D32" s="413">
        <f t="shared" si="0"/>
        <v>-0.10148284002017</v>
      </c>
    </row>
    <row r="33" s="240" customFormat="1" ht="23" customHeight="1" spans="1:4">
      <c r="A33" s="396" t="s">
        <v>99</v>
      </c>
      <c r="B33" s="418">
        <v>6485</v>
      </c>
      <c r="C33" s="412">
        <v>6485</v>
      </c>
      <c r="D33" s="413">
        <f t="shared" si="0"/>
        <v>0</v>
      </c>
    </row>
    <row r="34" s="240" customFormat="1" ht="23" customHeight="1" spans="1:4">
      <c r="A34" s="396" t="s">
        <v>100</v>
      </c>
      <c r="B34" s="418">
        <v>159491</v>
      </c>
      <c r="C34" s="419">
        <v>165024</v>
      </c>
      <c r="D34" s="413">
        <f t="shared" si="0"/>
        <v>0.0346916126928792</v>
      </c>
    </row>
    <row r="35" s="240" customFormat="1" ht="23" customHeight="1" spans="1:4">
      <c r="A35" s="396" t="s">
        <v>101</v>
      </c>
      <c r="B35" s="418">
        <v>58121</v>
      </c>
      <c r="C35" s="412">
        <v>29846</v>
      </c>
      <c r="D35" s="413">
        <f t="shared" si="0"/>
        <v>-0.486485091447153</v>
      </c>
    </row>
    <row r="36" s="399" customFormat="1" ht="23" customHeight="1" spans="1:4">
      <c r="A36" s="396" t="s">
        <v>149</v>
      </c>
      <c r="B36" s="418">
        <v>39664</v>
      </c>
      <c r="C36" s="419">
        <v>19796</v>
      </c>
      <c r="D36" s="413">
        <f t="shared" si="0"/>
        <v>-0.500907624041952</v>
      </c>
    </row>
    <row r="37" s="240" customFormat="1" ht="23" customHeight="1" spans="1:4">
      <c r="A37" s="396" t="s">
        <v>103</v>
      </c>
      <c r="B37" s="418">
        <f>SUM(B38:B40)</f>
        <v>4862</v>
      </c>
      <c r="C37" s="419">
        <f>SUM(C38:C39)</f>
        <v>3626</v>
      </c>
      <c r="D37" s="413">
        <f t="shared" si="0"/>
        <v>-0.254216371863431</v>
      </c>
    </row>
    <row r="38" s="240" customFormat="1" ht="23" customHeight="1" spans="1:4">
      <c r="A38" s="396" t="s">
        <v>104</v>
      </c>
      <c r="B38" s="418">
        <v>3418</v>
      </c>
      <c r="C38" s="419">
        <v>2126</v>
      </c>
      <c r="D38" s="413">
        <f t="shared" si="0"/>
        <v>-0.377998829724985</v>
      </c>
    </row>
    <row r="39" s="240" customFormat="1" ht="23" customHeight="1" spans="1:4">
      <c r="A39" s="396" t="s">
        <v>105</v>
      </c>
      <c r="B39" s="418">
        <v>1444</v>
      </c>
      <c r="C39" s="412">
        <v>1500</v>
      </c>
      <c r="D39" s="413">
        <f t="shared" si="0"/>
        <v>0.038781163434903</v>
      </c>
    </row>
    <row r="40" s="240" customFormat="1" ht="23" customHeight="1" spans="1:4">
      <c r="A40" s="396" t="s">
        <v>106</v>
      </c>
      <c r="B40" s="418"/>
      <c r="C40" s="412"/>
      <c r="D40" s="413"/>
    </row>
    <row r="41" s="240" customFormat="1" ht="23" customHeight="1" spans="1:4">
      <c r="A41" s="396" t="s">
        <v>107</v>
      </c>
      <c r="B41" s="418">
        <v>6500</v>
      </c>
      <c r="C41" s="412">
        <v>7000</v>
      </c>
      <c r="D41" s="413">
        <f t="shared" si="0"/>
        <v>0.0769230769230769</v>
      </c>
    </row>
    <row r="42" ht="23" customHeight="1" spans="1:4">
      <c r="A42" s="396" t="s">
        <v>108</v>
      </c>
      <c r="B42" s="420"/>
      <c r="C42" s="418">
        <v>6000</v>
      </c>
      <c r="D42" s="413"/>
    </row>
    <row r="43" ht="23" customHeight="1" spans="1:4">
      <c r="A43" s="397" t="s">
        <v>109</v>
      </c>
      <c r="B43" s="421">
        <f>B5+B31</f>
        <v>344255</v>
      </c>
      <c r="C43" s="421">
        <f>C5+C31</f>
        <v>311057</v>
      </c>
      <c r="D43" s="408">
        <f t="shared" si="0"/>
        <v>-0.0964343292036426</v>
      </c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7"/>
  <sheetViews>
    <sheetView showGridLines="0" showZeros="0" workbookViewId="0">
      <selection activeCell="J26" sqref="J26"/>
    </sheetView>
  </sheetViews>
  <sheetFormatPr defaultColWidth="9" defaultRowHeight="11.25"/>
  <cols>
    <col min="1" max="1" width="46.1666666666667" customWidth="1"/>
    <col min="2" max="2" width="16.5" customWidth="1"/>
    <col min="3" max="3" width="17.5" customWidth="1"/>
    <col min="4" max="4" width="18.1666666666667" customWidth="1"/>
    <col min="5" max="43" width="12" customWidth="1"/>
  </cols>
  <sheetData>
    <row r="1" ht="19.5" customHeight="1" spans="1:1">
      <c r="A1" s="198" t="s">
        <v>11</v>
      </c>
    </row>
    <row r="2" ht="31.5" customHeight="1" spans="1:43">
      <c r="A2" s="385" t="s">
        <v>12</v>
      </c>
      <c r="B2" s="385"/>
      <c r="C2" s="385"/>
      <c r="D2" s="385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</row>
    <row r="3" s="240" customFormat="1" ht="19.5" customHeight="1" spans="1:43">
      <c r="A3" s="387"/>
      <c r="B3" s="252"/>
      <c r="C3" s="252"/>
      <c r="D3" s="388" t="s">
        <v>66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</row>
    <row r="4" s="240" customFormat="1" ht="32" customHeight="1" spans="1:43">
      <c r="A4" s="389" t="s">
        <v>110</v>
      </c>
      <c r="B4" s="389" t="s">
        <v>145</v>
      </c>
      <c r="C4" s="390" t="s">
        <v>146</v>
      </c>
      <c r="D4" s="272" t="s">
        <v>147</v>
      </c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398"/>
    </row>
    <row r="5" s="240" customFormat="1" ht="19.5" customHeight="1" spans="1:43">
      <c r="A5" s="391" t="s">
        <v>112</v>
      </c>
      <c r="B5" s="295">
        <f>SUM(B6:B30)</f>
        <v>309095</v>
      </c>
      <c r="C5" s="295">
        <f>SUM(C6:C30)</f>
        <v>300721</v>
      </c>
      <c r="D5" s="392">
        <f>(C5-B5)/B5</f>
        <v>-0.0270919943706627</v>
      </c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</row>
    <row r="6" s="240" customFormat="1" ht="19.5" customHeight="1" spans="1:43">
      <c r="A6" s="393" t="s">
        <v>113</v>
      </c>
      <c r="B6" s="298">
        <v>32600</v>
      </c>
      <c r="C6" s="298">
        <v>42621</v>
      </c>
      <c r="D6" s="394">
        <f t="shared" ref="D6:D37" si="0">(C6-B6)/B6</f>
        <v>0.30739263803681</v>
      </c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</row>
    <row r="7" s="240" customFormat="1" ht="19.5" customHeight="1" spans="1:43">
      <c r="A7" s="393" t="s">
        <v>114</v>
      </c>
      <c r="B7" s="298"/>
      <c r="C7" s="7"/>
      <c r="D7" s="39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</row>
    <row r="8" s="240" customFormat="1" ht="19.5" customHeight="1" spans="1:43">
      <c r="A8" s="393" t="s">
        <v>115</v>
      </c>
      <c r="B8" s="298">
        <v>145</v>
      </c>
      <c r="C8" s="7">
        <v>114</v>
      </c>
      <c r="D8" s="394">
        <f t="shared" si="0"/>
        <v>-0.213793103448276</v>
      </c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</row>
    <row r="9" s="240" customFormat="1" ht="19.5" customHeight="1" spans="1:43">
      <c r="A9" s="393" t="s">
        <v>116</v>
      </c>
      <c r="B9" s="298">
        <v>10831</v>
      </c>
      <c r="C9" s="298">
        <v>10631</v>
      </c>
      <c r="D9" s="394">
        <f t="shared" si="0"/>
        <v>-0.0184655156495245</v>
      </c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</row>
    <row r="10" s="240" customFormat="1" ht="19.5" customHeight="1" spans="1:4">
      <c r="A10" s="393" t="s">
        <v>117</v>
      </c>
      <c r="B10" s="298">
        <v>51532</v>
      </c>
      <c r="C10" s="7">
        <v>46930</v>
      </c>
      <c r="D10" s="394">
        <f t="shared" si="0"/>
        <v>-0.0893037336024218</v>
      </c>
    </row>
    <row r="11" s="240" customFormat="1" ht="19.5" customHeight="1" spans="1:4">
      <c r="A11" s="393" t="s">
        <v>118</v>
      </c>
      <c r="B11" s="298">
        <v>21746</v>
      </c>
      <c r="C11" s="7">
        <v>10936</v>
      </c>
      <c r="D11" s="394">
        <f t="shared" si="0"/>
        <v>-0.497102915478709</v>
      </c>
    </row>
    <row r="12" s="240" customFormat="1" ht="19.5" customHeight="1" spans="1:4">
      <c r="A12" s="393" t="s">
        <v>119</v>
      </c>
      <c r="B12" s="298">
        <v>2935</v>
      </c>
      <c r="C12" s="298">
        <v>3138</v>
      </c>
      <c r="D12" s="394">
        <f t="shared" si="0"/>
        <v>0.0691652470187394</v>
      </c>
    </row>
    <row r="13" s="240" customFormat="1" ht="19.5" customHeight="1" spans="1:4">
      <c r="A13" s="393" t="s">
        <v>120</v>
      </c>
      <c r="B13" s="298">
        <v>26697</v>
      </c>
      <c r="C13" s="298">
        <v>35711</v>
      </c>
      <c r="D13" s="394">
        <f t="shared" si="0"/>
        <v>0.337640933438214</v>
      </c>
    </row>
    <row r="14" s="240" customFormat="1" ht="19.5" customHeight="1" spans="1:4">
      <c r="A14" s="393" t="s">
        <v>121</v>
      </c>
      <c r="B14" s="298">
        <v>32800</v>
      </c>
      <c r="C14" s="7">
        <v>32178</v>
      </c>
      <c r="D14" s="394">
        <f t="shared" si="0"/>
        <v>-0.0189634146341463</v>
      </c>
    </row>
    <row r="15" s="240" customFormat="1" ht="19.5" customHeight="1" spans="1:4">
      <c r="A15" s="393" t="s">
        <v>122</v>
      </c>
      <c r="B15" s="298">
        <v>41010</v>
      </c>
      <c r="C15" s="298">
        <v>6130</v>
      </c>
      <c r="D15" s="394">
        <f t="shared" si="0"/>
        <v>-0.85052426237503</v>
      </c>
    </row>
    <row r="16" s="240" customFormat="1" ht="19.5" customHeight="1" spans="1:4">
      <c r="A16" s="393" t="s">
        <v>123</v>
      </c>
      <c r="B16" s="298">
        <v>42866</v>
      </c>
      <c r="C16" s="298">
        <v>24088</v>
      </c>
      <c r="D16" s="394">
        <f t="shared" si="0"/>
        <v>-0.438062800354593</v>
      </c>
    </row>
    <row r="17" s="240" customFormat="1" ht="19.5" customHeight="1" spans="1:4">
      <c r="A17" s="393" t="s">
        <v>124</v>
      </c>
      <c r="B17" s="298">
        <v>33283</v>
      </c>
      <c r="C17" s="298">
        <v>38682</v>
      </c>
      <c r="D17" s="394">
        <f t="shared" si="0"/>
        <v>0.162214944566295</v>
      </c>
    </row>
    <row r="18" s="240" customFormat="1" ht="19.5" customHeight="1" spans="1:4">
      <c r="A18" s="393" t="s">
        <v>125</v>
      </c>
      <c r="B18" s="298">
        <v>6452</v>
      </c>
      <c r="C18" s="298">
        <v>28275</v>
      </c>
      <c r="D18" s="394">
        <f t="shared" si="0"/>
        <v>3.3823620582765</v>
      </c>
    </row>
    <row r="19" s="240" customFormat="1" ht="19.5" customHeight="1" spans="1:4">
      <c r="A19" s="393" t="s">
        <v>126</v>
      </c>
      <c r="B19" s="298">
        <v>618</v>
      </c>
      <c r="C19" s="298">
        <v>82</v>
      </c>
      <c r="D19" s="394">
        <f t="shared" si="0"/>
        <v>-0.867313915857605</v>
      </c>
    </row>
    <row r="20" s="240" customFormat="1" ht="19.5" customHeight="1" spans="1:4">
      <c r="A20" s="393" t="s">
        <v>127</v>
      </c>
      <c r="B20" s="298">
        <v>68</v>
      </c>
      <c r="C20" s="298">
        <v>561</v>
      </c>
      <c r="D20" s="394">
        <f t="shared" si="0"/>
        <v>7.25</v>
      </c>
    </row>
    <row r="21" s="240" customFormat="1" ht="19.5" customHeight="1" spans="1:4">
      <c r="A21" s="393" t="s">
        <v>128</v>
      </c>
      <c r="B21" s="298">
        <v>15</v>
      </c>
      <c r="C21" s="298"/>
      <c r="D21" s="394">
        <f t="shared" si="0"/>
        <v>-1</v>
      </c>
    </row>
    <row r="22" s="240" customFormat="1" ht="19.5" customHeight="1" spans="1:4">
      <c r="A22" s="393" t="s">
        <v>129</v>
      </c>
      <c r="B22" s="298"/>
      <c r="C22" s="298"/>
      <c r="D22" s="394"/>
    </row>
    <row r="23" s="240" customFormat="1" ht="19.5" customHeight="1" spans="1:4">
      <c r="A23" s="393" t="s">
        <v>130</v>
      </c>
      <c r="B23" s="298">
        <v>565</v>
      </c>
      <c r="C23" s="298">
        <v>10334</v>
      </c>
      <c r="D23" s="394">
        <f t="shared" si="0"/>
        <v>17.2902654867257</v>
      </c>
    </row>
    <row r="24" s="240" customFormat="1" ht="19.5" customHeight="1" spans="1:4">
      <c r="A24" s="393" t="s">
        <v>131</v>
      </c>
      <c r="B24" s="298">
        <v>59</v>
      </c>
      <c r="C24" s="298">
        <v>159</v>
      </c>
      <c r="D24" s="394">
        <f t="shared" si="0"/>
        <v>1.69491525423729</v>
      </c>
    </row>
    <row r="25" s="240" customFormat="1" ht="19.5" customHeight="1" spans="1:4">
      <c r="A25" s="393" t="s">
        <v>132</v>
      </c>
      <c r="B25" s="298">
        <v>786</v>
      </c>
      <c r="C25" s="298">
        <v>917</v>
      </c>
      <c r="D25" s="394">
        <f t="shared" si="0"/>
        <v>0.166666666666667</v>
      </c>
    </row>
    <row r="26" s="240" customFormat="1" ht="19.5" customHeight="1" spans="1:4">
      <c r="A26" s="393" t="s">
        <v>133</v>
      </c>
      <c r="B26" s="298">
        <v>815</v>
      </c>
      <c r="C26" s="298">
        <v>1919</v>
      </c>
      <c r="D26" s="394">
        <f t="shared" si="0"/>
        <v>1.35460122699386</v>
      </c>
    </row>
    <row r="27" s="240" customFormat="1" ht="19.5" customHeight="1" spans="1:4">
      <c r="A27" s="393" t="s">
        <v>134</v>
      </c>
      <c r="B27" s="298"/>
      <c r="C27" s="298">
        <v>3065</v>
      </c>
      <c r="D27" s="394"/>
    </row>
    <row r="28" s="240" customFormat="1" ht="19.5" customHeight="1" spans="1:4">
      <c r="A28" s="395" t="s">
        <v>135</v>
      </c>
      <c r="B28" s="298">
        <v>50</v>
      </c>
      <c r="C28" s="7">
        <v>930</v>
      </c>
      <c r="D28" s="394">
        <f t="shared" si="0"/>
        <v>17.6</v>
      </c>
    </row>
    <row r="29" s="240" customFormat="1" ht="19.5" customHeight="1" spans="1:4">
      <c r="A29" s="393" t="s">
        <v>136</v>
      </c>
      <c r="B29" s="298">
        <v>3215</v>
      </c>
      <c r="C29" s="298">
        <v>3270</v>
      </c>
      <c r="D29" s="394">
        <f t="shared" si="0"/>
        <v>0.0171073094867807</v>
      </c>
    </row>
    <row r="30" s="240" customFormat="1" ht="19.5" customHeight="1" spans="1:4">
      <c r="A30" s="393" t="s">
        <v>137</v>
      </c>
      <c r="B30" s="298">
        <v>7</v>
      </c>
      <c r="C30" s="298">
        <v>50</v>
      </c>
      <c r="D30" s="394">
        <f t="shared" si="0"/>
        <v>6.14285714285714</v>
      </c>
    </row>
    <row r="31" s="251" customFormat="1" ht="19.5" customHeight="1" spans="1:4">
      <c r="A31" s="391" t="s">
        <v>138</v>
      </c>
      <c r="B31" s="295">
        <f>SUM(B32:B34)</f>
        <v>11764</v>
      </c>
      <c r="C31" s="295">
        <f>SUM(C32:C34)</f>
        <v>5952</v>
      </c>
      <c r="D31" s="392">
        <f t="shared" si="0"/>
        <v>-0.494049642978579</v>
      </c>
    </row>
    <row r="32" s="240" customFormat="1" ht="19.5" customHeight="1" spans="1:4">
      <c r="A32" s="396" t="s">
        <v>139</v>
      </c>
      <c r="B32" s="298">
        <v>8159</v>
      </c>
      <c r="C32" s="298">
        <v>5952</v>
      </c>
      <c r="D32" s="394">
        <f t="shared" si="0"/>
        <v>-0.270498835641623</v>
      </c>
    </row>
    <row r="33" s="240" customFormat="1" ht="19.5" customHeight="1" spans="1:4">
      <c r="A33" s="396" t="s">
        <v>140</v>
      </c>
      <c r="B33" s="298">
        <v>3605</v>
      </c>
      <c r="C33" s="298"/>
      <c r="D33" s="394">
        <f t="shared" si="0"/>
        <v>-1</v>
      </c>
    </row>
    <row r="34" s="240" customFormat="1" ht="19.5" customHeight="1" spans="1:4">
      <c r="A34" s="396" t="s">
        <v>141</v>
      </c>
      <c r="B34" s="298"/>
      <c r="C34" s="298"/>
      <c r="D34" s="394"/>
    </row>
    <row r="35" s="240" customFormat="1" ht="19.5" customHeight="1" spans="1:4">
      <c r="A35" s="391" t="s">
        <v>150</v>
      </c>
      <c r="B35" s="295">
        <v>3600</v>
      </c>
      <c r="C35" s="295">
        <v>4384</v>
      </c>
      <c r="D35" s="392">
        <f t="shared" si="0"/>
        <v>0.217777777777778</v>
      </c>
    </row>
    <row r="36" s="251" customFormat="1" ht="19.5" customHeight="1" spans="1:4">
      <c r="A36" s="391" t="s">
        <v>143</v>
      </c>
      <c r="B36" s="295">
        <v>19796</v>
      </c>
      <c r="C36" s="295"/>
      <c r="D36" s="394">
        <f t="shared" si="0"/>
        <v>-1</v>
      </c>
    </row>
    <row r="37" s="240" customFormat="1" ht="19.5" customHeight="1" spans="1:4">
      <c r="A37" s="397" t="s">
        <v>144</v>
      </c>
      <c r="B37" s="295">
        <f>B35+B31+B5+B36</f>
        <v>344255</v>
      </c>
      <c r="C37" s="295">
        <f>C35+C31+C5+C36</f>
        <v>311057</v>
      </c>
      <c r="D37" s="392">
        <f t="shared" si="0"/>
        <v>-0.0964343292036426</v>
      </c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275" bottom="0.629861111111111" header="0.314583333333333" footer="0.314583333333333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3"/>
  <sheetViews>
    <sheetView topLeftCell="A79" workbookViewId="0">
      <selection activeCell="E10" sqref="E10"/>
    </sheetView>
  </sheetViews>
  <sheetFormatPr defaultColWidth="10.6666666666667" defaultRowHeight="12.75"/>
  <cols>
    <col min="1" max="1" width="28" style="73"/>
    <col min="2" max="2" width="55.6666666666667" style="367" customWidth="1"/>
    <col min="3" max="3" width="29.1666666666667" style="73"/>
    <col min="4" max="16384" width="10.6666666666667" style="73"/>
  </cols>
  <sheetData>
    <row r="1" s="73" customFormat="1" ht="19.5" customHeight="1" spans="1:252">
      <c r="A1" s="368" t="s">
        <v>13</v>
      </c>
      <c r="B1" s="369"/>
      <c r="C1" s="370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365"/>
      <c r="BK1" s="365"/>
      <c r="BL1" s="365"/>
      <c r="BM1" s="365"/>
      <c r="BN1" s="365"/>
      <c r="BO1" s="365"/>
      <c r="BP1" s="365"/>
      <c r="BQ1" s="365"/>
      <c r="BR1" s="365"/>
      <c r="BS1" s="365"/>
      <c r="BT1" s="365"/>
      <c r="BU1" s="365"/>
      <c r="BV1" s="365"/>
      <c r="BW1" s="365"/>
      <c r="BX1" s="365"/>
      <c r="BY1" s="365"/>
      <c r="BZ1" s="365"/>
      <c r="CA1" s="365"/>
      <c r="CB1" s="365"/>
      <c r="CC1" s="365"/>
      <c r="CD1" s="365"/>
      <c r="CE1" s="365"/>
      <c r="CF1" s="365"/>
      <c r="CG1" s="365"/>
      <c r="CH1" s="365"/>
      <c r="CI1" s="365"/>
      <c r="CJ1" s="365"/>
      <c r="CK1" s="365"/>
      <c r="CL1" s="365"/>
      <c r="CM1" s="365"/>
      <c r="CN1" s="365"/>
      <c r="CO1" s="365"/>
      <c r="CP1" s="365"/>
      <c r="CQ1" s="365"/>
      <c r="CR1" s="365"/>
      <c r="CS1" s="365"/>
      <c r="CT1" s="365"/>
      <c r="CU1" s="365"/>
      <c r="CV1" s="365"/>
      <c r="CW1" s="365"/>
      <c r="CX1" s="365"/>
      <c r="CY1" s="365"/>
      <c r="CZ1" s="365"/>
      <c r="DA1" s="365"/>
      <c r="DB1" s="365"/>
      <c r="DC1" s="365"/>
      <c r="DD1" s="365"/>
      <c r="DE1" s="365"/>
      <c r="DF1" s="365"/>
      <c r="DG1" s="365"/>
      <c r="DH1" s="365"/>
      <c r="DI1" s="365"/>
      <c r="DJ1" s="365"/>
      <c r="DK1" s="365"/>
      <c r="DL1" s="365"/>
      <c r="DM1" s="365"/>
      <c r="DN1" s="365"/>
      <c r="DO1" s="365"/>
      <c r="DP1" s="365"/>
      <c r="DQ1" s="365"/>
      <c r="DR1" s="365"/>
      <c r="DS1" s="365"/>
      <c r="DT1" s="365"/>
      <c r="DU1" s="365"/>
      <c r="DV1" s="365"/>
      <c r="DW1" s="365"/>
      <c r="DX1" s="365"/>
      <c r="DY1" s="365"/>
      <c r="DZ1" s="365"/>
      <c r="EA1" s="365"/>
      <c r="EB1" s="365"/>
      <c r="EC1" s="365"/>
      <c r="ED1" s="365"/>
      <c r="EE1" s="365"/>
      <c r="EF1" s="365"/>
      <c r="EG1" s="365"/>
      <c r="EH1" s="365"/>
      <c r="EI1" s="365"/>
      <c r="EJ1" s="365"/>
      <c r="EK1" s="365"/>
      <c r="EL1" s="365"/>
      <c r="EM1" s="365"/>
      <c r="EN1" s="365"/>
      <c r="EO1" s="365"/>
      <c r="EP1" s="365"/>
      <c r="EQ1" s="365"/>
      <c r="ER1" s="365"/>
      <c r="ES1" s="365"/>
      <c r="ET1" s="365"/>
      <c r="EU1" s="365"/>
      <c r="EV1" s="365"/>
      <c r="EW1" s="365"/>
      <c r="EX1" s="365"/>
      <c r="EY1" s="365"/>
      <c r="EZ1" s="365"/>
      <c r="FA1" s="365"/>
      <c r="FB1" s="365"/>
      <c r="FC1" s="365"/>
      <c r="FD1" s="365"/>
      <c r="FE1" s="365"/>
      <c r="FF1" s="365"/>
      <c r="FG1" s="365"/>
      <c r="FH1" s="365"/>
      <c r="FI1" s="365"/>
      <c r="FJ1" s="365"/>
      <c r="FK1" s="365"/>
      <c r="FL1" s="365"/>
      <c r="FM1" s="365"/>
      <c r="FN1" s="365"/>
      <c r="FO1" s="365"/>
      <c r="FP1" s="365"/>
      <c r="FQ1" s="365"/>
      <c r="FR1" s="365"/>
      <c r="FS1" s="365"/>
      <c r="FT1" s="365"/>
      <c r="FU1" s="365"/>
      <c r="FV1" s="365"/>
      <c r="FW1" s="365"/>
      <c r="FX1" s="365"/>
      <c r="FY1" s="365"/>
      <c r="FZ1" s="365"/>
      <c r="GA1" s="365"/>
      <c r="GB1" s="365"/>
      <c r="GC1" s="365"/>
      <c r="GD1" s="365"/>
      <c r="GE1" s="365"/>
      <c r="GF1" s="365"/>
      <c r="GG1" s="365"/>
      <c r="GH1" s="365"/>
      <c r="GI1" s="365"/>
      <c r="GJ1" s="365"/>
      <c r="GK1" s="365"/>
      <c r="GL1" s="365"/>
      <c r="GM1" s="365"/>
      <c r="GN1" s="365"/>
      <c r="GO1" s="365"/>
      <c r="GP1" s="365"/>
      <c r="GQ1" s="365"/>
      <c r="GR1" s="365"/>
      <c r="GS1" s="365"/>
      <c r="GT1" s="365"/>
      <c r="GU1" s="365"/>
      <c r="GV1" s="365"/>
      <c r="GW1" s="365"/>
      <c r="GX1" s="365"/>
      <c r="GY1" s="365"/>
      <c r="GZ1" s="365"/>
      <c r="HA1" s="365"/>
      <c r="HB1" s="365"/>
      <c r="HC1" s="365"/>
      <c r="HD1" s="365"/>
      <c r="HE1" s="365"/>
      <c r="HF1" s="365"/>
      <c r="HG1" s="365"/>
      <c r="HH1" s="365"/>
      <c r="HI1" s="365"/>
      <c r="HJ1" s="365"/>
      <c r="HK1" s="365"/>
      <c r="HL1" s="365"/>
      <c r="HM1" s="365"/>
      <c r="HN1" s="365"/>
      <c r="HO1" s="365"/>
      <c r="HP1" s="365"/>
      <c r="HQ1" s="365"/>
      <c r="HR1" s="365"/>
      <c r="HS1" s="365"/>
      <c r="HT1" s="365"/>
      <c r="HU1" s="365"/>
      <c r="HV1" s="365"/>
      <c r="HW1" s="365"/>
      <c r="HX1" s="365"/>
      <c r="HY1" s="365"/>
      <c r="HZ1" s="365"/>
      <c r="IA1" s="365"/>
      <c r="IB1" s="365"/>
      <c r="IC1" s="365"/>
      <c r="ID1" s="365"/>
      <c r="IE1" s="365"/>
      <c r="IF1" s="365"/>
      <c r="IG1" s="365"/>
      <c r="IH1" s="365"/>
      <c r="II1" s="365"/>
      <c r="IJ1" s="365"/>
      <c r="IK1" s="365"/>
      <c r="IL1" s="365"/>
      <c r="IM1" s="365"/>
      <c r="IN1" s="365"/>
      <c r="IO1" s="365"/>
      <c r="IP1" s="365"/>
      <c r="IQ1" s="365"/>
      <c r="IR1" s="365"/>
    </row>
    <row r="2" s="365" customFormat="1" ht="45" customHeight="1" spans="1:39">
      <c r="A2" s="371" t="s">
        <v>151</v>
      </c>
      <c r="B2" s="371"/>
      <c r="C2" s="372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</row>
    <row r="3" s="365" customFormat="1" ht="19.5" customHeight="1" spans="1:39">
      <c r="A3" s="374"/>
      <c r="B3" s="375"/>
      <c r="C3" s="376" t="s">
        <v>66</v>
      </c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</row>
    <row r="4" s="366" customFormat="1" ht="31" customHeight="1" spans="1:39">
      <c r="A4" s="378" t="s">
        <v>152</v>
      </c>
      <c r="B4" s="378" t="s">
        <v>153</v>
      </c>
      <c r="C4" s="379" t="s">
        <v>146</v>
      </c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</row>
    <row r="5" s="77" customFormat="1" ht="24" customHeight="1" spans="1:3">
      <c r="A5" s="360" t="s">
        <v>154</v>
      </c>
      <c r="B5" s="381"/>
      <c r="C5" s="362">
        <v>300720.824243</v>
      </c>
    </row>
    <row r="6" s="77" customFormat="1" ht="24" customHeight="1" spans="1:3">
      <c r="A6" s="363" t="s">
        <v>155</v>
      </c>
      <c r="B6" s="382" t="s">
        <v>156</v>
      </c>
      <c r="C6" s="364">
        <v>42621.44547</v>
      </c>
    </row>
    <row r="7" s="77" customFormat="1" ht="24" customHeight="1" spans="1:3">
      <c r="A7" s="363" t="s">
        <v>157</v>
      </c>
      <c r="B7" s="382" t="s">
        <v>158</v>
      </c>
      <c r="C7" s="364">
        <v>1137.336392</v>
      </c>
    </row>
    <row r="8" s="77" customFormat="1" ht="24" customHeight="1" spans="1:3">
      <c r="A8" s="363" t="s">
        <v>159</v>
      </c>
      <c r="B8" s="382" t="s">
        <v>160</v>
      </c>
      <c r="C8" s="364">
        <v>293.569392</v>
      </c>
    </row>
    <row r="9" s="77" customFormat="1" ht="24" customHeight="1" spans="1:3">
      <c r="A9" s="363" t="s">
        <v>161</v>
      </c>
      <c r="B9" s="382" t="s">
        <v>162</v>
      </c>
      <c r="C9" s="364">
        <v>45</v>
      </c>
    </row>
    <row r="10" s="77" customFormat="1" ht="24" customHeight="1" spans="1:3">
      <c r="A10" s="363" t="s">
        <v>163</v>
      </c>
      <c r="B10" s="382" t="s">
        <v>164</v>
      </c>
      <c r="C10" s="364">
        <v>20</v>
      </c>
    </row>
    <row r="11" s="77" customFormat="1" ht="24" customHeight="1" spans="1:3">
      <c r="A11" s="363" t="s">
        <v>165</v>
      </c>
      <c r="B11" s="382" t="s">
        <v>166</v>
      </c>
      <c r="C11" s="364">
        <v>60.7</v>
      </c>
    </row>
    <row r="12" s="77" customFormat="1" ht="24" customHeight="1" spans="1:3">
      <c r="A12" s="363" t="s">
        <v>167</v>
      </c>
      <c r="B12" s="382" t="s">
        <v>168</v>
      </c>
      <c r="C12" s="364">
        <v>28.248</v>
      </c>
    </row>
    <row r="13" s="77" customFormat="1" ht="24" customHeight="1" spans="1:3">
      <c r="A13" s="363" t="s">
        <v>169</v>
      </c>
      <c r="B13" s="382" t="s">
        <v>170</v>
      </c>
      <c r="C13" s="364">
        <v>689.819</v>
      </c>
    </row>
    <row r="14" s="77" customFormat="1" ht="24" customHeight="1" spans="1:3">
      <c r="A14" s="363" t="s">
        <v>171</v>
      </c>
      <c r="B14" s="382" t="s">
        <v>172</v>
      </c>
      <c r="C14" s="364">
        <v>389.541188</v>
      </c>
    </row>
    <row r="15" s="77" customFormat="1" ht="24" customHeight="1" spans="1:3">
      <c r="A15" s="363" t="s">
        <v>173</v>
      </c>
      <c r="B15" s="382" t="s">
        <v>160</v>
      </c>
      <c r="C15" s="364">
        <v>134.402388</v>
      </c>
    </row>
    <row r="16" s="77" customFormat="1" ht="24" customHeight="1" spans="1:3">
      <c r="A16" s="363" t="s">
        <v>174</v>
      </c>
      <c r="B16" s="382" t="s">
        <v>175</v>
      </c>
      <c r="C16" s="364">
        <v>22.9</v>
      </c>
    </row>
    <row r="17" s="77" customFormat="1" ht="24" customHeight="1" spans="1:3">
      <c r="A17" s="363" t="s">
        <v>176</v>
      </c>
      <c r="B17" s="382" t="s">
        <v>177</v>
      </c>
      <c r="C17" s="364">
        <v>6.3</v>
      </c>
    </row>
    <row r="18" s="77" customFormat="1" ht="24" customHeight="1" spans="1:3">
      <c r="A18" s="363" t="s">
        <v>178</v>
      </c>
      <c r="B18" s="382" t="s">
        <v>179</v>
      </c>
      <c r="C18" s="364">
        <v>3.5</v>
      </c>
    </row>
    <row r="19" s="77" customFormat="1" ht="24" customHeight="1" spans="1:3">
      <c r="A19" s="363" t="s">
        <v>180</v>
      </c>
      <c r="B19" s="382" t="s">
        <v>181</v>
      </c>
      <c r="C19" s="364">
        <v>222.4388</v>
      </c>
    </row>
    <row r="20" s="77" customFormat="1" ht="24" customHeight="1" spans="1:3">
      <c r="A20" s="363" t="s">
        <v>182</v>
      </c>
      <c r="B20" s="382" t="s">
        <v>183</v>
      </c>
      <c r="C20" s="364">
        <v>11645.612836</v>
      </c>
    </row>
    <row r="21" s="77" customFormat="1" ht="24" customHeight="1" spans="1:3">
      <c r="A21" s="363" t="s">
        <v>184</v>
      </c>
      <c r="B21" s="382" t="s">
        <v>160</v>
      </c>
      <c r="C21" s="364">
        <v>5074.985996</v>
      </c>
    </row>
    <row r="22" s="77" customFormat="1" ht="24" customHeight="1" spans="1:3">
      <c r="A22" s="363" t="s">
        <v>185</v>
      </c>
      <c r="B22" s="382" t="s">
        <v>186</v>
      </c>
      <c r="C22" s="364">
        <v>15</v>
      </c>
    </row>
    <row r="23" s="77" customFormat="1" ht="24" customHeight="1" spans="1:3">
      <c r="A23" s="363" t="s">
        <v>187</v>
      </c>
      <c r="B23" s="382" t="s">
        <v>188</v>
      </c>
      <c r="C23" s="364">
        <v>5</v>
      </c>
    </row>
    <row r="24" s="77" customFormat="1" ht="24" customHeight="1" spans="1:3">
      <c r="A24" s="363" t="s">
        <v>189</v>
      </c>
      <c r="B24" s="382" t="s">
        <v>190</v>
      </c>
      <c r="C24" s="364">
        <v>86</v>
      </c>
    </row>
    <row r="25" s="77" customFormat="1" ht="24" customHeight="1" spans="1:3">
      <c r="A25" s="363" t="s">
        <v>191</v>
      </c>
      <c r="B25" s="382" t="s">
        <v>192</v>
      </c>
      <c r="C25" s="364">
        <v>123.6</v>
      </c>
    </row>
    <row r="26" s="77" customFormat="1" ht="24" customHeight="1" spans="1:3">
      <c r="A26" s="363" t="s">
        <v>193</v>
      </c>
      <c r="B26" s="382" t="s">
        <v>194</v>
      </c>
      <c r="C26" s="364">
        <v>174.77376</v>
      </c>
    </row>
    <row r="27" s="77" customFormat="1" ht="24" customHeight="1" spans="1:3">
      <c r="A27" s="363" t="s">
        <v>195</v>
      </c>
      <c r="B27" s="382" t="s">
        <v>196</v>
      </c>
      <c r="C27" s="364">
        <v>6166.25308</v>
      </c>
    </row>
    <row r="28" s="77" customFormat="1" ht="24" customHeight="1" spans="1:3">
      <c r="A28" s="363" t="s">
        <v>197</v>
      </c>
      <c r="B28" s="382" t="s">
        <v>198</v>
      </c>
      <c r="C28" s="364">
        <v>1468.87462</v>
      </c>
    </row>
    <row r="29" s="77" customFormat="1" ht="24" customHeight="1" spans="1:3">
      <c r="A29" s="363" t="s">
        <v>199</v>
      </c>
      <c r="B29" s="382" t="s">
        <v>160</v>
      </c>
      <c r="C29" s="364">
        <v>280.40542</v>
      </c>
    </row>
    <row r="30" s="77" customFormat="1" ht="24" customHeight="1" spans="1:3">
      <c r="A30" s="363" t="s">
        <v>200</v>
      </c>
      <c r="B30" s="382" t="s">
        <v>201</v>
      </c>
      <c r="C30" s="364">
        <v>60</v>
      </c>
    </row>
    <row r="31" s="77" customFormat="1" ht="24" customHeight="1" spans="1:3">
      <c r="A31" s="363" t="s">
        <v>202</v>
      </c>
      <c r="B31" s="382" t="s">
        <v>203</v>
      </c>
      <c r="C31" s="364">
        <v>399.42</v>
      </c>
    </row>
    <row r="32" s="77" customFormat="1" ht="24" customHeight="1" spans="1:3">
      <c r="A32" s="363" t="s">
        <v>204</v>
      </c>
      <c r="B32" s="382" t="s">
        <v>205</v>
      </c>
      <c r="C32" s="364">
        <v>729.0492</v>
      </c>
    </row>
    <row r="33" s="77" customFormat="1" ht="24" customHeight="1" spans="1:3">
      <c r="A33" s="363" t="s">
        <v>206</v>
      </c>
      <c r="B33" s="382" t="s">
        <v>207</v>
      </c>
      <c r="C33" s="364">
        <v>415.939488</v>
      </c>
    </row>
    <row r="34" s="77" customFormat="1" ht="24" customHeight="1" spans="1:3">
      <c r="A34" s="363" t="s">
        <v>208</v>
      </c>
      <c r="B34" s="382" t="s">
        <v>160</v>
      </c>
      <c r="C34" s="364">
        <v>161.606888</v>
      </c>
    </row>
    <row r="35" s="77" customFormat="1" ht="24" customHeight="1" spans="1:3">
      <c r="A35" s="363" t="s">
        <v>209</v>
      </c>
      <c r="B35" s="382" t="s">
        <v>210</v>
      </c>
      <c r="C35" s="364">
        <v>115.665</v>
      </c>
    </row>
    <row r="36" s="77" customFormat="1" ht="24" customHeight="1" spans="1:3">
      <c r="A36" s="363" t="s">
        <v>211</v>
      </c>
      <c r="B36" s="382" t="s">
        <v>212</v>
      </c>
      <c r="C36" s="364">
        <v>64.3</v>
      </c>
    </row>
    <row r="37" s="77" customFormat="1" ht="24" customHeight="1" spans="1:3">
      <c r="A37" s="363" t="s">
        <v>213</v>
      </c>
      <c r="B37" s="382" t="s">
        <v>214</v>
      </c>
      <c r="C37" s="364">
        <v>74.3676</v>
      </c>
    </row>
    <row r="38" s="77" customFormat="1" ht="24" customHeight="1" spans="1:3">
      <c r="A38" s="363" t="s">
        <v>215</v>
      </c>
      <c r="B38" s="382" t="s">
        <v>216</v>
      </c>
      <c r="C38" s="364">
        <v>2406.85252</v>
      </c>
    </row>
    <row r="39" s="77" customFormat="1" ht="24" customHeight="1" spans="1:3">
      <c r="A39" s="363" t="s">
        <v>217</v>
      </c>
      <c r="B39" s="382" t="s">
        <v>160</v>
      </c>
      <c r="C39" s="364">
        <v>919.61012</v>
      </c>
    </row>
    <row r="40" s="77" customFormat="1" ht="24" customHeight="1" spans="1:3">
      <c r="A40" s="363" t="s">
        <v>218</v>
      </c>
      <c r="B40" s="382" t="s">
        <v>186</v>
      </c>
      <c r="C40" s="364">
        <v>0.3244</v>
      </c>
    </row>
    <row r="41" s="77" customFormat="1" ht="24" customHeight="1" spans="1:3">
      <c r="A41" s="363" t="s">
        <v>219</v>
      </c>
      <c r="B41" s="382" t="s">
        <v>220</v>
      </c>
      <c r="C41" s="364">
        <v>1486.918</v>
      </c>
    </row>
    <row r="42" s="77" customFormat="1" ht="24" customHeight="1" spans="1:3">
      <c r="A42" s="363" t="s">
        <v>221</v>
      </c>
      <c r="B42" s="382" t="s">
        <v>222</v>
      </c>
      <c r="C42" s="364">
        <v>3838</v>
      </c>
    </row>
    <row r="43" s="77" customFormat="1" ht="24" customHeight="1" spans="1:3">
      <c r="A43" s="363" t="s">
        <v>223</v>
      </c>
      <c r="B43" s="382" t="s">
        <v>224</v>
      </c>
      <c r="C43" s="364">
        <v>3838</v>
      </c>
    </row>
    <row r="44" s="77" customFormat="1" ht="24" customHeight="1" spans="1:3">
      <c r="A44" s="363" t="s">
        <v>225</v>
      </c>
      <c r="B44" s="382" t="s">
        <v>226</v>
      </c>
      <c r="C44" s="364">
        <v>252.760204</v>
      </c>
    </row>
    <row r="45" s="77" customFormat="1" ht="24" customHeight="1" spans="1:3">
      <c r="A45" s="363" t="s">
        <v>227</v>
      </c>
      <c r="B45" s="382" t="s">
        <v>160</v>
      </c>
      <c r="C45" s="364">
        <v>117.346604</v>
      </c>
    </row>
    <row r="46" s="77" customFormat="1" ht="24" customHeight="1" spans="1:3">
      <c r="A46" s="363" t="s">
        <v>228</v>
      </c>
      <c r="B46" s="382" t="s">
        <v>229</v>
      </c>
      <c r="C46" s="364">
        <v>67.68</v>
      </c>
    </row>
    <row r="47" s="77" customFormat="1" ht="24" customHeight="1" spans="1:3">
      <c r="A47" s="363" t="s">
        <v>230</v>
      </c>
      <c r="B47" s="382" t="s">
        <v>231</v>
      </c>
      <c r="C47" s="364">
        <v>5</v>
      </c>
    </row>
    <row r="48" s="77" customFormat="1" ht="24" customHeight="1" spans="1:3">
      <c r="A48" s="363" t="s">
        <v>232</v>
      </c>
      <c r="B48" s="382" t="s">
        <v>233</v>
      </c>
      <c r="C48" s="364">
        <v>62.7336</v>
      </c>
    </row>
    <row r="49" s="77" customFormat="1" ht="24" customHeight="1" spans="1:3">
      <c r="A49" s="363" t="s">
        <v>234</v>
      </c>
      <c r="B49" s="382" t="s">
        <v>235</v>
      </c>
      <c r="C49" s="364">
        <v>1059.029992</v>
      </c>
    </row>
    <row r="50" s="77" customFormat="1" ht="24" customHeight="1" spans="1:3">
      <c r="A50" s="363" t="s">
        <v>236</v>
      </c>
      <c r="B50" s="382" t="s">
        <v>160</v>
      </c>
      <c r="C50" s="364">
        <v>99.058392</v>
      </c>
    </row>
    <row r="51" s="77" customFormat="1" ht="24" customHeight="1" spans="1:3">
      <c r="A51" s="363" t="s">
        <v>237</v>
      </c>
      <c r="B51" s="382" t="s">
        <v>238</v>
      </c>
      <c r="C51" s="364">
        <v>879.344</v>
      </c>
    </row>
    <row r="52" s="77" customFormat="1" ht="24" customHeight="1" spans="1:3">
      <c r="A52" s="363" t="s">
        <v>239</v>
      </c>
      <c r="B52" s="382" t="s">
        <v>240</v>
      </c>
      <c r="C52" s="364">
        <v>80.6276</v>
      </c>
    </row>
    <row r="53" s="77" customFormat="1" ht="24" customHeight="1" spans="1:3">
      <c r="A53" s="363" t="s">
        <v>241</v>
      </c>
      <c r="B53" s="382" t="s">
        <v>242</v>
      </c>
      <c r="C53" s="364">
        <v>1158.73594</v>
      </c>
    </row>
    <row r="54" s="77" customFormat="1" ht="24" customHeight="1" spans="1:3">
      <c r="A54" s="363" t="s">
        <v>243</v>
      </c>
      <c r="B54" s="382" t="s">
        <v>160</v>
      </c>
      <c r="C54" s="364">
        <v>675.63674</v>
      </c>
    </row>
    <row r="55" s="77" customFormat="1" ht="24" customHeight="1" spans="1:3">
      <c r="A55" s="363" t="s">
        <v>244</v>
      </c>
      <c r="B55" s="382" t="s">
        <v>245</v>
      </c>
      <c r="C55" s="364">
        <v>10</v>
      </c>
    </row>
    <row r="56" s="77" customFormat="1" ht="24" customHeight="1" spans="1:3">
      <c r="A56" s="363" t="s">
        <v>246</v>
      </c>
      <c r="B56" s="382" t="s">
        <v>247</v>
      </c>
      <c r="C56" s="364">
        <v>473.0992</v>
      </c>
    </row>
    <row r="57" s="77" customFormat="1" ht="24" customHeight="1" spans="1:3">
      <c r="A57" s="363" t="s">
        <v>248</v>
      </c>
      <c r="B57" s="382" t="s">
        <v>249</v>
      </c>
      <c r="C57" s="364">
        <v>636.194748</v>
      </c>
    </row>
    <row r="58" s="77" customFormat="1" ht="24" customHeight="1" spans="1:3">
      <c r="A58" s="363" t="s">
        <v>250</v>
      </c>
      <c r="B58" s="382" t="s">
        <v>160</v>
      </c>
      <c r="C58" s="364">
        <v>294.742748</v>
      </c>
    </row>
    <row r="59" s="77" customFormat="1" ht="24" customHeight="1" spans="1:3">
      <c r="A59" s="363" t="s">
        <v>251</v>
      </c>
      <c r="B59" s="382" t="s">
        <v>252</v>
      </c>
      <c r="C59" s="364">
        <v>14</v>
      </c>
    </row>
    <row r="60" s="77" customFormat="1" ht="24" customHeight="1" spans="1:3">
      <c r="A60" s="363" t="s">
        <v>253</v>
      </c>
      <c r="B60" s="382" t="s">
        <v>254</v>
      </c>
      <c r="C60" s="364">
        <v>327.452</v>
      </c>
    </row>
    <row r="61" s="77" customFormat="1" ht="24" customHeight="1" spans="1:3">
      <c r="A61" s="363" t="s">
        <v>255</v>
      </c>
      <c r="B61" s="382" t="s">
        <v>256</v>
      </c>
      <c r="C61" s="364">
        <v>80</v>
      </c>
    </row>
    <row r="62" s="77" customFormat="1" ht="24" customHeight="1" spans="1:3">
      <c r="A62" s="363" t="s">
        <v>257</v>
      </c>
      <c r="B62" s="382" t="s">
        <v>258</v>
      </c>
      <c r="C62" s="364">
        <v>80</v>
      </c>
    </row>
    <row r="63" s="77" customFormat="1" ht="24" customHeight="1" spans="1:3">
      <c r="A63" s="363" t="s">
        <v>259</v>
      </c>
      <c r="B63" s="382" t="s">
        <v>260</v>
      </c>
      <c r="C63" s="364">
        <v>55.53</v>
      </c>
    </row>
    <row r="64" s="77" customFormat="1" ht="24" customHeight="1" spans="1:3">
      <c r="A64" s="363" t="s">
        <v>261</v>
      </c>
      <c r="B64" s="382" t="s">
        <v>262</v>
      </c>
      <c r="C64" s="364">
        <v>55.53</v>
      </c>
    </row>
    <row r="65" s="77" customFormat="1" ht="24" customHeight="1" spans="1:3">
      <c r="A65" s="363" t="s">
        <v>263</v>
      </c>
      <c r="B65" s="382" t="s">
        <v>264</v>
      </c>
      <c r="C65" s="364">
        <v>15.5</v>
      </c>
    </row>
    <row r="66" s="77" customFormat="1" ht="24" customHeight="1" spans="1:3">
      <c r="A66" s="363" t="s">
        <v>265</v>
      </c>
      <c r="B66" s="382" t="s">
        <v>266</v>
      </c>
      <c r="C66" s="364">
        <v>5.5</v>
      </c>
    </row>
    <row r="67" s="77" customFormat="1" ht="24" customHeight="1" spans="1:3">
      <c r="A67" s="363" t="s">
        <v>265</v>
      </c>
      <c r="B67" s="382" t="s">
        <v>267</v>
      </c>
      <c r="C67" s="364">
        <v>10</v>
      </c>
    </row>
    <row r="68" s="77" customFormat="1" ht="24" customHeight="1" spans="1:3">
      <c r="A68" s="363" t="s">
        <v>268</v>
      </c>
      <c r="B68" s="382" t="s">
        <v>269</v>
      </c>
      <c r="C68" s="364">
        <v>312.235796</v>
      </c>
    </row>
    <row r="69" s="77" customFormat="1" ht="24" customHeight="1" spans="1:3">
      <c r="A69" s="363" t="s">
        <v>270</v>
      </c>
      <c r="B69" s="382" t="s">
        <v>160</v>
      </c>
      <c r="C69" s="364">
        <v>99.850496</v>
      </c>
    </row>
    <row r="70" s="77" customFormat="1" ht="24" customHeight="1" spans="1:3">
      <c r="A70" s="363" t="s">
        <v>271</v>
      </c>
      <c r="B70" s="382" t="s">
        <v>272</v>
      </c>
      <c r="C70" s="364">
        <v>67.14</v>
      </c>
    </row>
    <row r="71" s="77" customFormat="1" ht="24" customHeight="1" spans="1:3">
      <c r="A71" s="363" t="s">
        <v>273</v>
      </c>
      <c r="B71" s="382" t="s">
        <v>274</v>
      </c>
      <c r="C71" s="364">
        <v>145.2453</v>
      </c>
    </row>
    <row r="72" s="77" customFormat="1" ht="24" customHeight="1" spans="1:3">
      <c r="A72" s="363" t="s">
        <v>275</v>
      </c>
      <c r="B72" s="382" t="s">
        <v>276</v>
      </c>
      <c r="C72" s="364">
        <v>82.696564</v>
      </c>
    </row>
    <row r="73" s="77" customFormat="1" ht="24" customHeight="1" spans="1:3">
      <c r="A73" s="363" t="s">
        <v>277</v>
      </c>
      <c r="B73" s="382" t="s">
        <v>160</v>
      </c>
      <c r="C73" s="364">
        <v>27.738964</v>
      </c>
    </row>
    <row r="74" s="77" customFormat="1" ht="24" customHeight="1" spans="1:3">
      <c r="A74" s="363" t="s">
        <v>278</v>
      </c>
      <c r="B74" s="382" t="s">
        <v>179</v>
      </c>
      <c r="C74" s="364">
        <v>7</v>
      </c>
    </row>
    <row r="75" s="77" customFormat="1" ht="24" customHeight="1" spans="1:3">
      <c r="A75" s="363" t="s">
        <v>279</v>
      </c>
      <c r="B75" s="382" t="s">
        <v>280</v>
      </c>
      <c r="C75" s="364">
        <v>47.9576</v>
      </c>
    </row>
    <row r="76" s="77" customFormat="1" ht="24" customHeight="1" spans="1:3">
      <c r="A76" s="363" t="s">
        <v>281</v>
      </c>
      <c r="B76" s="382" t="s">
        <v>282</v>
      </c>
      <c r="C76" s="364">
        <v>371.743174</v>
      </c>
    </row>
    <row r="77" s="77" customFormat="1" ht="24" customHeight="1" spans="1:3">
      <c r="A77" s="363" t="s">
        <v>283</v>
      </c>
      <c r="B77" s="382" t="s">
        <v>160</v>
      </c>
      <c r="C77" s="364">
        <v>123.275692</v>
      </c>
    </row>
    <row r="78" s="77" customFormat="1" ht="24" customHeight="1" spans="1:3">
      <c r="A78" s="363" t="s">
        <v>284</v>
      </c>
      <c r="B78" s="382" t="s">
        <v>285</v>
      </c>
      <c r="C78" s="364">
        <v>15</v>
      </c>
    </row>
    <row r="79" s="77" customFormat="1" ht="24" customHeight="1" spans="1:3">
      <c r="A79" s="363" t="s">
        <v>286</v>
      </c>
      <c r="B79" s="382" t="s">
        <v>287</v>
      </c>
      <c r="C79" s="364">
        <v>233.467482</v>
      </c>
    </row>
    <row r="80" s="77" customFormat="1" ht="24" customHeight="1" spans="1:3">
      <c r="A80" s="363" t="s">
        <v>288</v>
      </c>
      <c r="B80" s="382" t="s">
        <v>289</v>
      </c>
      <c r="C80" s="364">
        <v>363.408452</v>
      </c>
    </row>
    <row r="81" s="77" customFormat="1" ht="24" customHeight="1" spans="1:3">
      <c r="A81" s="363" t="s">
        <v>290</v>
      </c>
      <c r="B81" s="382" t="s">
        <v>160</v>
      </c>
      <c r="C81" s="364">
        <v>187.779252</v>
      </c>
    </row>
    <row r="82" s="77" customFormat="1" ht="24" customHeight="1" spans="1:3">
      <c r="A82" s="363" t="s">
        <v>291</v>
      </c>
      <c r="B82" s="382" t="s">
        <v>292</v>
      </c>
      <c r="C82" s="364">
        <v>175.6292</v>
      </c>
    </row>
    <row r="83" s="77" customFormat="1" ht="24" customHeight="1" spans="1:3">
      <c r="A83" s="363" t="s">
        <v>293</v>
      </c>
      <c r="B83" s="382" t="s">
        <v>294</v>
      </c>
      <c r="C83" s="364">
        <v>2455.420028</v>
      </c>
    </row>
    <row r="84" s="77" customFormat="1" ht="24" customHeight="1" spans="1:3">
      <c r="A84" s="363" t="s">
        <v>295</v>
      </c>
      <c r="B84" s="382" t="s">
        <v>160</v>
      </c>
      <c r="C84" s="364">
        <v>232.973028</v>
      </c>
    </row>
    <row r="85" s="77" customFormat="1" ht="24" customHeight="1" spans="1:3">
      <c r="A85" s="363" t="s">
        <v>296</v>
      </c>
      <c r="B85" s="382" t="s">
        <v>297</v>
      </c>
      <c r="C85" s="364">
        <v>12</v>
      </c>
    </row>
    <row r="86" s="77" customFormat="1" ht="24" customHeight="1" spans="1:3">
      <c r="A86" s="363" t="s">
        <v>298</v>
      </c>
      <c r="B86" s="382" t="s">
        <v>299</v>
      </c>
      <c r="C86" s="364">
        <v>2210.447</v>
      </c>
    </row>
    <row r="87" s="77" customFormat="1" ht="24" customHeight="1" spans="1:3">
      <c r="A87" s="363" t="s">
        <v>300</v>
      </c>
      <c r="B87" s="382" t="s">
        <v>301</v>
      </c>
      <c r="C87" s="364">
        <v>1381.9392</v>
      </c>
    </row>
    <row r="88" s="77" customFormat="1" ht="24" customHeight="1" spans="1:3">
      <c r="A88" s="363" t="s">
        <v>302</v>
      </c>
      <c r="B88" s="382" t="s">
        <v>160</v>
      </c>
      <c r="C88" s="364">
        <v>125.737712</v>
      </c>
    </row>
    <row r="89" s="77" customFormat="1" ht="24" customHeight="1" spans="1:3">
      <c r="A89" s="363" t="s">
        <v>303</v>
      </c>
      <c r="B89" s="382" t="s">
        <v>186</v>
      </c>
      <c r="C89" s="364">
        <v>2</v>
      </c>
    </row>
    <row r="90" s="77" customFormat="1" ht="24" customHeight="1" spans="1:3">
      <c r="A90" s="363" t="s">
        <v>304</v>
      </c>
      <c r="B90" s="382" t="s">
        <v>194</v>
      </c>
      <c r="C90" s="364">
        <v>56.887488</v>
      </c>
    </row>
    <row r="91" s="77" customFormat="1" ht="24" customHeight="1" spans="1:3">
      <c r="A91" s="363" t="s">
        <v>305</v>
      </c>
      <c r="B91" s="382" t="s">
        <v>306</v>
      </c>
      <c r="C91" s="364">
        <v>1197.314</v>
      </c>
    </row>
    <row r="92" s="77" customFormat="1" ht="24" customHeight="1" spans="1:3">
      <c r="A92" s="363" t="s">
        <v>307</v>
      </c>
      <c r="B92" s="382" t="s">
        <v>308</v>
      </c>
      <c r="C92" s="364">
        <v>265.57648</v>
      </c>
    </row>
    <row r="93" s="77" customFormat="1" ht="24" customHeight="1" spans="1:3">
      <c r="A93" s="363" t="s">
        <v>309</v>
      </c>
      <c r="B93" s="382" t="s">
        <v>160</v>
      </c>
      <c r="C93" s="364">
        <v>174.23248</v>
      </c>
    </row>
    <row r="94" s="77" customFormat="1" ht="24" customHeight="1" spans="1:3">
      <c r="A94" s="363" t="s">
        <v>310</v>
      </c>
      <c r="B94" s="382" t="s">
        <v>311</v>
      </c>
      <c r="C94" s="364">
        <v>6.14</v>
      </c>
    </row>
    <row r="95" s="77" customFormat="1" ht="24" customHeight="1" spans="1:3">
      <c r="A95" s="363" t="s">
        <v>312</v>
      </c>
      <c r="B95" s="382" t="s">
        <v>313</v>
      </c>
      <c r="C95" s="364">
        <v>2.788</v>
      </c>
    </row>
    <row r="96" s="77" customFormat="1" ht="24" customHeight="1" spans="1:3">
      <c r="A96" s="363" t="s">
        <v>314</v>
      </c>
      <c r="B96" s="382" t="s">
        <v>315</v>
      </c>
      <c r="C96" s="364">
        <v>82.416</v>
      </c>
    </row>
    <row r="97" s="77" customFormat="1" ht="24" customHeight="1" spans="1:3">
      <c r="A97" s="363" t="s">
        <v>316</v>
      </c>
      <c r="B97" s="382" t="s">
        <v>317</v>
      </c>
      <c r="C97" s="364">
        <v>934.52982</v>
      </c>
    </row>
    <row r="98" s="77" customFormat="1" ht="24" customHeight="1" spans="1:3">
      <c r="A98" s="363" t="s">
        <v>318</v>
      </c>
      <c r="B98" s="382" t="s">
        <v>160</v>
      </c>
      <c r="C98" s="364">
        <v>218.78294</v>
      </c>
    </row>
    <row r="99" s="77" customFormat="1" ht="24" customHeight="1" spans="1:3">
      <c r="A99" s="363" t="s">
        <v>319</v>
      </c>
      <c r="B99" s="382" t="s">
        <v>285</v>
      </c>
      <c r="C99" s="364">
        <v>12</v>
      </c>
    </row>
    <row r="100" s="77" customFormat="1" ht="24" customHeight="1" spans="1:3">
      <c r="A100" s="363" t="s">
        <v>320</v>
      </c>
      <c r="B100" s="382" t="s">
        <v>194</v>
      </c>
      <c r="C100" s="364">
        <v>7.95648</v>
      </c>
    </row>
    <row r="101" s="77" customFormat="1" ht="24" customHeight="1" spans="1:3">
      <c r="A101" s="363" t="s">
        <v>321</v>
      </c>
      <c r="B101" s="382" t="s">
        <v>322</v>
      </c>
      <c r="C101" s="364">
        <v>695.7904</v>
      </c>
    </row>
    <row r="102" s="77" customFormat="1" ht="24" customHeight="1" spans="1:3">
      <c r="A102" s="363" t="s">
        <v>323</v>
      </c>
      <c r="B102" s="382" t="s">
        <v>324</v>
      </c>
      <c r="C102" s="364">
        <v>142.7776</v>
      </c>
    </row>
    <row r="103" s="77" customFormat="1" ht="24" customHeight="1" spans="1:3">
      <c r="A103" s="363" t="s">
        <v>325</v>
      </c>
      <c r="B103" s="382" t="s">
        <v>186</v>
      </c>
      <c r="C103" s="364">
        <v>86.5</v>
      </c>
    </row>
    <row r="104" s="77" customFormat="1" ht="24" customHeight="1" spans="1:3">
      <c r="A104" s="363" t="s">
        <v>326</v>
      </c>
      <c r="B104" s="382" t="s">
        <v>327</v>
      </c>
      <c r="C104" s="364">
        <v>56.2776</v>
      </c>
    </row>
    <row r="105" s="77" customFormat="1" ht="24" customHeight="1" spans="1:3">
      <c r="A105" s="363" t="s">
        <v>328</v>
      </c>
      <c r="B105" s="382" t="s">
        <v>329</v>
      </c>
      <c r="C105" s="364">
        <v>1629.103824</v>
      </c>
    </row>
    <row r="106" s="77" customFormat="1" ht="24" customHeight="1" spans="1:3">
      <c r="A106" s="363" t="s">
        <v>330</v>
      </c>
      <c r="B106" s="382" t="s">
        <v>160</v>
      </c>
      <c r="C106" s="364">
        <v>959.075424</v>
      </c>
    </row>
    <row r="107" s="77" customFormat="1" ht="24" customHeight="1" spans="1:3">
      <c r="A107" s="363" t="s">
        <v>331</v>
      </c>
      <c r="B107" s="382" t="s">
        <v>332</v>
      </c>
      <c r="C107" s="364">
        <v>5</v>
      </c>
    </row>
    <row r="108" s="77" customFormat="1" ht="24" customHeight="1" spans="1:3">
      <c r="A108" s="363" t="s">
        <v>333</v>
      </c>
      <c r="B108" s="382" t="s">
        <v>334</v>
      </c>
      <c r="C108" s="364">
        <v>32</v>
      </c>
    </row>
    <row r="109" s="77" customFormat="1" ht="24" customHeight="1" spans="1:3">
      <c r="A109" s="363" t="s">
        <v>335</v>
      </c>
      <c r="B109" s="382" t="s">
        <v>231</v>
      </c>
      <c r="C109" s="364">
        <v>7</v>
      </c>
    </row>
    <row r="110" s="77" customFormat="1" ht="24" customHeight="1" spans="1:3">
      <c r="A110" s="363" t="s">
        <v>336</v>
      </c>
      <c r="B110" s="382" t="s">
        <v>337</v>
      </c>
      <c r="C110" s="364">
        <v>2</v>
      </c>
    </row>
    <row r="111" s="77" customFormat="1" ht="24" customHeight="1" spans="1:3">
      <c r="A111" s="363" t="s">
        <v>338</v>
      </c>
      <c r="B111" s="382" t="s">
        <v>339</v>
      </c>
      <c r="C111" s="364">
        <v>15</v>
      </c>
    </row>
    <row r="112" s="77" customFormat="1" ht="24" customHeight="1" spans="1:3">
      <c r="A112" s="363" t="s">
        <v>340</v>
      </c>
      <c r="B112" s="382" t="s">
        <v>341</v>
      </c>
      <c r="C112" s="364">
        <v>54.7</v>
      </c>
    </row>
    <row r="113" s="77" customFormat="1" ht="24" customHeight="1" spans="1:3">
      <c r="A113" s="363" t="s">
        <v>342</v>
      </c>
      <c r="B113" s="382" t="s">
        <v>343</v>
      </c>
      <c r="C113" s="364">
        <v>554.3284</v>
      </c>
    </row>
    <row r="114" s="77" customFormat="1" ht="24" customHeight="1" spans="1:3">
      <c r="A114" s="363" t="s">
        <v>344</v>
      </c>
      <c r="B114" s="382" t="s">
        <v>345</v>
      </c>
      <c r="C114" s="364">
        <v>10122.106604</v>
      </c>
    </row>
    <row r="115" s="77" customFormat="1" ht="24" customHeight="1" spans="1:3">
      <c r="A115" s="363" t="s">
        <v>346</v>
      </c>
      <c r="B115" s="382" t="s">
        <v>347</v>
      </c>
      <c r="C115" s="364">
        <v>10122.106604</v>
      </c>
    </row>
    <row r="116" s="77" customFormat="1" ht="24" customHeight="1" spans="1:3">
      <c r="A116" s="363" t="s">
        <v>348</v>
      </c>
      <c r="B116" s="382" t="s">
        <v>349</v>
      </c>
      <c r="C116" s="364">
        <v>113.58</v>
      </c>
    </row>
    <row r="117" s="77" customFormat="1" ht="24" customHeight="1" spans="1:3">
      <c r="A117" s="363" t="s">
        <v>350</v>
      </c>
      <c r="B117" s="382" t="s">
        <v>351</v>
      </c>
      <c r="C117" s="364">
        <v>102.58</v>
      </c>
    </row>
    <row r="118" s="77" customFormat="1" ht="24" customHeight="1" spans="1:3">
      <c r="A118" s="363" t="s">
        <v>352</v>
      </c>
      <c r="B118" s="382" t="s">
        <v>353</v>
      </c>
      <c r="C118" s="364">
        <v>30.6</v>
      </c>
    </row>
    <row r="119" s="77" customFormat="1" ht="24" customHeight="1" spans="1:3">
      <c r="A119" s="363" t="s">
        <v>354</v>
      </c>
      <c r="B119" s="382" t="s">
        <v>355</v>
      </c>
      <c r="C119" s="364">
        <v>3.2</v>
      </c>
    </row>
    <row r="120" s="77" customFormat="1" ht="24" customHeight="1" spans="1:3">
      <c r="A120" s="363" t="s">
        <v>356</v>
      </c>
      <c r="B120" s="382" t="s">
        <v>357</v>
      </c>
      <c r="C120" s="364">
        <v>3.68</v>
      </c>
    </row>
    <row r="121" s="77" customFormat="1" ht="24" customHeight="1" spans="1:3">
      <c r="A121" s="363" t="s">
        <v>358</v>
      </c>
      <c r="B121" s="382" t="s">
        <v>359</v>
      </c>
      <c r="C121" s="364">
        <v>60</v>
      </c>
    </row>
    <row r="122" s="77" customFormat="1" ht="24" customHeight="1" spans="1:3">
      <c r="A122" s="363" t="s">
        <v>360</v>
      </c>
      <c r="B122" s="382" t="s">
        <v>361</v>
      </c>
      <c r="C122" s="364">
        <v>5.1</v>
      </c>
    </row>
    <row r="123" s="77" customFormat="1" ht="24" customHeight="1" spans="1:3">
      <c r="A123" s="363" t="s">
        <v>362</v>
      </c>
      <c r="B123" s="382" t="s">
        <v>363</v>
      </c>
      <c r="C123" s="383">
        <v>11</v>
      </c>
    </row>
    <row r="124" s="77" customFormat="1" ht="24" customHeight="1" spans="1:3">
      <c r="A124" s="363" t="s">
        <v>364</v>
      </c>
      <c r="B124" s="382" t="s">
        <v>365</v>
      </c>
      <c r="C124" s="383">
        <v>11</v>
      </c>
    </row>
    <row r="125" s="77" customFormat="1" ht="24" customHeight="1" spans="1:3">
      <c r="A125" s="363" t="s">
        <v>366</v>
      </c>
      <c r="B125" s="382" t="s">
        <v>367</v>
      </c>
      <c r="C125" s="383">
        <v>10630.606129</v>
      </c>
    </row>
    <row r="126" s="77" customFormat="1" ht="24" customHeight="1" spans="1:3">
      <c r="A126" s="363" t="s">
        <v>368</v>
      </c>
      <c r="B126" s="382" t="s">
        <v>369</v>
      </c>
      <c r="C126" s="383">
        <v>49.96</v>
      </c>
    </row>
    <row r="127" s="77" customFormat="1" ht="24" customHeight="1" spans="1:3">
      <c r="A127" s="363" t="s">
        <v>370</v>
      </c>
      <c r="B127" s="382" t="s">
        <v>371</v>
      </c>
      <c r="C127" s="383">
        <v>49.96</v>
      </c>
    </row>
    <row r="128" s="77" customFormat="1" ht="24" customHeight="1" spans="1:3">
      <c r="A128" s="363" t="s">
        <v>372</v>
      </c>
      <c r="B128" s="382" t="s">
        <v>373</v>
      </c>
      <c r="C128" s="383">
        <v>9014.340988</v>
      </c>
    </row>
    <row r="129" s="77" customFormat="1" ht="24" customHeight="1" spans="1:3">
      <c r="A129" s="363" t="s">
        <v>374</v>
      </c>
      <c r="B129" s="382" t="s">
        <v>160</v>
      </c>
      <c r="C129" s="383">
        <v>2914.672072</v>
      </c>
    </row>
    <row r="130" s="77" customFormat="1" ht="24" customHeight="1" spans="1:3">
      <c r="A130" s="363" t="s">
        <v>375</v>
      </c>
      <c r="B130" s="382" t="s">
        <v>186</v>
      </c>
      <c r="C130" s="383">
        <v>120.17216</v>
      </c>
    </row>
    <row r="131" s="77" customFormat="1" ht="24" customHeight="1" spans="1:3">
      <c r="A131" s="363" t="s">
        <v>376</v>
      </c>
      <c r="B131" s="382" t="s">
        <v>231</v>
      </c>
      <c r="C131" s="383">
        <v>127.1164</v>
      </c>
    </row>
    <row r="132" s="77" customFormat="1" ht="24" customHeight="1" spans="1:3">
      <c r="A132" s="363" t="s">
        <v>377</v>
      </c>
      <c r="B132" s="382" t="s">
        <v>378</v>
      </c>
      <c r="C132" s="383">
        <v>151.86</v>
      </c>
    </row>
    <row r="133" s="77" customFormat="1" ht="24" customHeight="1" spans="1:3">
      <c r="A133" s="363" t="s">
        <v>379</v>
      </c>
      <c r="B133" s="382" t="s">
        <v>380</v>
      </c>
      <c r="C133" s="383">
        <v>20</v>
      </c>
    </row>
    <row r="134" s="77" customFormat="1" ht="24" customHeight="1" spans="1:3">
      <c r="A134" s="363" t="s">
        <v>381</v>
      </c>
      <c r="B134" s="382" t="s">
        <v>382</v>
      </c>
      <c r="C134" s="383">
        <v>5680.520356</v>
      </c>
    </row>
    <row r="135" s="77" customFormat="1" ht="24" customHeight="1" spans="1:3">
      <c r="A135" s="363" t="s">
        <v>383</v>
      </c>
      <c r="B135" s="382" t="s">
        <v>384</v>
      </c>
      <c r="C135" s="383">
        <v>144.8593</v>
      </c>
    </row>
    <row r="136" s="77" customFormat="1" ht="24" customHeight="1" spans="1:3">
      <c r="A136" s="363" t="s">
        <v>385</v>
      </c>
      <c r="B136" s="382" t="s">
        <v>386</v>
      </c>
      <c r="C136" s="383">
        <v>144.8593</v>
      </c>
    </row>
    <row r="137" s="77" customFormat="1" ht="24" customHeight="1" spans="1:3">
      <c r="A137" s="363" t="s">
        <v>387</v>
      </c>
      <c r="B137" s="382" t="s">
        <v>388</v>
      </c>
      <c r="C137" s="383">
        <v>194.4636</v>
      </c>
    </row>
    <row r="138" s="77" customFormat="1" ht="24" customHeight="1" spans="1:3">
      <c r="A138" s="363" t="s">
        <v>389</v>
      </c>
      <c r="B138" s="382" t="s">
        <v>390</v>
      </c>
      <c r="C138" s="383">
        <v>194.4636</v>
      </c>
    </row>
    <row r="139" s="77" customFormat="1" ht="24" customHeight="1" spans="1:3">
      <c r="A139" s="363" t="s">
        <v>391</v>
      </c>
      <c r="B139" s="382" t="s">
        <v>392</v>
      </c>
      <c r="C139" s="383">
        <v>1082.882241</v>
      </c>
    </row>
    <row r="140" s="77" customFormat="1" ht="24" customHeight="1" spans="1:3">
      <c r="A140" s="363" t="s">
        <v>393</v>
      </c>
      <c r="B140" s="382" t="s">
        <v>160</v>
      </c>
      <c r="C140" s="383">
        <v>508.092148</v>
      </c>
    </row>
    <row r="141" s="77" customFormat="1" ht="24" customHeight="1" spans="1:3">
      <c r="A141" s="363" t="s">
        <v>394</v>
      </c>
      <c r="B141" s="382" t="s">
        <v>395</v>
      </c>
      <c r="C141" s="383">
        <v>44.0092</v>
      </c>
    </row>
    <row r="142" s="77" customFormat="1" ht="24" customHeight="1" spans="1:3">
      <c r="A142" s="363" t="s">
        <v>396</v>
      </c>
      <c r="B142" s="382" t="s">
        <v>397</v>
      </c>
      <c r="C142" s="383">
        <v>18</v>
      </c>
    </row>
    <row r="143" s="77" customFormat="1" ht="24" customHeight="1" spans="1:3">
      <c r="A143" s="363" t="s">
        <v>398</v>
      </c>
      <c r="B143" s="382" t="s">
        <v>399</v>
      </c>
      <c r="C143" s="383">
        <v>144</v>
      </c>
    </row>
    <row r="144" s="77" customFormat="1" ht="24" customHeight="1" spans="1:3">
      <c r="A144" s="363" t="s">
        <v>400</v>
      </c>
      <c r="B144" s="382" t="s">
        <v>401</v>
      </c>
      <c r="C144" s="383">
        <v>20</v>
      </c>
    </row>
    <row r="145" s="77" customFormat="1" ht="24" customHeight="1" spans="1:3">
      <c r="A145" s="363" t="s">
        <v>402</v>
      </c>
      <c r="B145" s="382" t="s">
        <v>403</v>
      </c>
      <c r="C145" s="383">
        <v>10</v>
      </c>
    </row>
    <row r="146" s="77" customFormat="1" ht="24" customHeight="1" spans="1:3">
      <c r="A146" s="363" t="s">
        <v>404</v>
      </c>
      <c r="B146" s="382" t="s">
        <v>405</v>
      </c>
      <c r="C146" s="383">
        <v>338.780893</v>
      </c>
    </row>
    <row r="147" s="77" customFormat="1" ht="24" customHeight="1" spans="1:3">
      <c r="A147" s="363" t="s">
        <v>406</v>
      </c>
      <c r="B147" s="382" t="s">
        <v>407</v>
      </c>
      <c r="C147" s="383">
        <v>144.1</v>
      </c>
    </row>
    <row r="148" s="77" customFormat="1" ht="24" customHeight="1" spans="1:3">
      <c r="A148" s="363" t="s">
        <v>408</v>
      </c>
      <c r="B148" s="382" t="s">
        <v>409</v>
      </c>
      <c r="C148" s="383">
        <v>144.1</v>
      </c>
    </row>
    <row r="149" s="77" customFormat="1" ht="24" customHeight="1" spans="1:3">
      <c r="A149" s="363" t="s">
        <v>410</v>
      </c>
      <c r="B149" s="382" t="s">
        <v>411</v>
      </c>
      <c r="C149" s="383">
        <v>46930.39245</v>
      </c>
    </row>
    <row r="150" s="77" customFormat="1" ht="24" customHeight="1" spans="1:3">
      <c r="A150" s="363" t="s">
        <v>412</v>
      </c>
      <c r="B150" s="382" t="s">
        <v>413</v>
      </c>
      <c r="C150" s="383">
        <v>851.492732</v>
      </c>
    </row>
    <row r="151" s="77" customFormat="1" ht="24" customHeight="1" spans="1:3">
      <c r="A151" s="363" t="s">
        <v>414</v>
      </c>
      <c r="B151" s="382" t="s">
        <v>160</v>
      </c>
      <c r="C151" s="383">
        <v>618.885856</v>
      </c>
    </row>
    <row r="152" s="77" customFormat="1" ht="24" customHeight="1" spans="1:3">
      <c r="A152" s="363" t="s">
        <v>415</v>
      </c>
      <c r="B152" s="382" t="s">
        <v>186</v>
      </c>
      <c r="C152" s="383">
        <v>2.0191</v>
      </c>
    </row>
    <row r="153" s="77" customFormat="1" ht="24" customHeight="1" spans="1:3">
      <c r="A153" s="363" t="s">
        <v>416</v>
      </c>
      <c r="B153" s="382" t="s">
        <v>417</v>
      </c>
      <c r="C153" s="383">
        <v>230.587776</v>
      </c>
    </row>
    <row r="154" s="77" customFormat="1" ht="24" customHeight="1" spans="1:3">
      <c r="A154" s="363" t="s">
        <v>418</v>
      </c>
      <c r="B154" s="382" t="s">
        <v>419</v>
      </c>
      <c r="C154" s="383">
        <v>39439.881072</v>
      </c>
    </row>
    <row r="155" s="77" customFormat="1" ht="24" customHeight="1" spans="1:3">
      <c r="A155" s="363" t="s">
        <v>420</v>
      </c>
      <c r="B155" s="382" t="s">
        <v>421</v>
      </c>
      <c r="C155" s="383">
        <v>2244.090008</v>
      </c>
    </row>
    <row r="156" s="77" customFormat="1" ht="24" customHeight="1" spans="1:3">
      <c r="A156" s="363" t="s">
        <v>422</v>
      </c>
      <c r="B156" s="382" t="s">
        <v>423</v>
      </c>
      <c r="C156" s="383">
        <v>18954.07122</v>
      </c>
    </row>
    <row r="157" s="77" customFormat="1" ht="24" customHeight="1" spans="1:3">
      <c r="A157" s="363" t="s">
        <v>424</v>
      </c>
      <c r="B157" s="382" t="s">
        <v>425</v>
      </c>
      <c r="C157" s="383">
        <v>11338.700868</v>
      </c>
    </row>
    <row r="158" s="77" customFormat="1" ht="24" customHeight="1" spans="1:3">
      <c r="A158" s="363" t="s">
        <v>426</v>
      </c>
      <c r="B158" s="382" t="s">
        <v>427</v>
      </c>
      <c r="C158" s="383">
        <v>3685.583232</v>
      </c>
    </row>
    <row r="159" s="77" customFormat="1" ht="24" customHeight="1" spans="1:3">
      <c r="A159" s="363" t="s">
        <v>428</v>
      </c>
      <c r="B159" s="382" t="s">
        <v>429</v>
      </c>
      <c r="C159" s="383">
        <v>35.64</v>
      </c>
    </row>
    <row r="160" s="77" customFormat="1" ht="24" customHeight="1" spans="1:3">
      <c r="A160" s="363" t="s">
        <v>430</v>
      </c>
      <c r="B160" s="382" t="s">
        <v>431</v>
      </c>
      <c r="C160" s="383">
        <v>3181.795744</v>
      </c>
    </row>
    <row r="161" s="77" customFormat="1" ht="24" customHeight="1" spans="1:3">
      <c r="A161" s="363" t="s">
        <v>432</v>
      </c>
      <c r="B161" s="382" t="s">
        <v>433</v>
      </c>
      <c r="C161" s="383">
        <v>2272.003184</v>
      </c>
    </row>
    <row r="162" s="77" customFormat="1" ht="24" customHeight="1" spans="1:3">
      <c r="A162" s="363" t="s">
        <v>434</v>
      </c>
      <c r="B162" s="382" t="s">
        <v>435</v>
      </c>
      <c r="C162" s="384">
        <v>2236.133184</v>
      </c>
    </row>
    <row r="163" s="77" customFormat="1" ht="24" customHeight="1" spans="1:3">
      <c r="A163" s="363" t="s">
        <v>436</v>
      </c>
      <c r="B163" s="382" t="s">
        <v>437</v>
      </c>
      <c r="C163" s="384">
        <v>15.87</v>
      </c>
    </row>
    <row r="164" s="77" customFormat="1" ht="24" customHeight="1" spans="1:3">
      <c r="A164" s="363" t="s">
        <v>438</v>
      </c>
      <c r="B164" s="382" t="s">
        <v>439</v>
      </c>
      <c r="C164" s="383">
        <v>20</v>
      </c>
    </row>
    <row r="165" s="77" customFormat="1" ht="24" customHeight="1" spans="1:3">
      <c r="A165" s="363" t="s">
        <v>440</v>
      </c>
      <c r="B165" s="382" t="s">
        <v>441</v>
      </c>
      <c r="C165" s="383"/>
    </row>
    <row r="166" s="77" customFormat="1" ht="24" customHeight="1" spans="1:3">
      <c r="A166" s="363" t="s">
        <v>442</v>
      </c>
      <c r="B166" s="382" t="s">
        <v>443</v>
      </c>
      <c r="C166" s="383"/>
    </row>
    <row r="167" s="77" customFormat="1" ht="24" customHeight="1" spans="1:3">
      <c r="A167" s="363" t="s">
        <v>444</v>
      </c>
      <c r="B167" s="382" t="s">
        <v>445</v>
      </c>
      <c r="C167" s="383">
        <v>345.90577</v>
      </c>
    </row>
    <row r="168" s="77" customFormat="1" ht="24" customHeight="1" spans="1:3">
      <c r="A168" s="363" t="s">
        <v>446</v>
      </c>
      <c r="B168" s="382" t="s">
        <v>447</v>
      </c>
      <c r="C168" s="383">
        <v>345.90577</v>
      </c>
    </row>
    <row r="169" s="77" customFormat="1" ht="24" customHeight="1" spans="1:3">
      <c r="A169" s="363" t="s">
        <v>448</v>
      </c>
      <c r="B169" s="382" t="s">
        <v>449</v>
      </c>
      <c r="C169" s="383">
        <v>535.649692</v>
      </c>
    </row>
    <row r="170" s="77" customFormat="1" ht="24" customHeight="1" spans="1:3">
      <c r="A170" s="363" t="s">
        <v>450</v>
      </c>
      <c r="B170" s="382" t="s">
        <v>451</v>
      </c>
      <c r="C170" s="383">
        <v>284.72508</v>
      </c>
    </row>
    <row r="171" s="77" customFormat="1" ht="24" customHeight="1" spans="1:3">
      <c r="A171" s="363" t="s">
        <v>452</v>
      </c>
      <c r="B171" s="382" t="s">
        <v>453</v>
      </c>
      <c r="C171" s="383">
        <v>220.820612</v>
      </c>
    </row>
    <row r="172" s="77" customFormat="1" ht="24" customHeight="1" spans="1:3">
      <c r="A172" s="363" t="s">
        <v>454</v>
      </c>
      <c r="B172" s="382" t="s">
        <v>455</v>
      </c>
      <c r="C172" s="383">
        <v>30.104</v>
      </c>
    </row>
    <row r="173" s="77" customFormat="1" ht="24" customHeight="1" spans="1:3">
      <c r="A173" s="363" t="s">
        <v>456</v>
      </c>
      <c r="B173" s="382" t="s">
        <v>457</v>
      </c>
      <c r="C173" s="383">
        <v>2331.6</v>
      </c>
    </row>
    <row r="174" s="77" customFormat="1" ht="24" customHeight="1" spans="1:3">
      <c r="A174" s="363" t="s">
        <v>458</v>
      </c>
      <c r="B174" s="382" t="s">
        <v>459</v>
      </c>
      <c r="C174" s="383">
        <v>104</v>
      </c>
    </row>
    <row r="175" s="77" customFormat="1" ht="24" customHeight="1" spans="1:3">
      <c r="A175" s="363" t="s">
        <v>460</v>
      </c>
      <c r="B175" s="382" t="s">
        <v>461</v>
      </c>
      <c r="C175" s="383">
        <v>2227.6</v>
      </c>
    </row>
    <row r="176" s="77" customFormat="1" ht="24" customHeight="1" spans="1:3">
      <c r="A176" s="363" t="s">
        <v>462</v>
      </c>
      <c r="B176" s="382" t="s">
        <v>463</v>
      </c>
      <c r="C176" s="384">
        <v>1153.86</v>
      </c>
    </row>
    <row r="177" s="77" customFormat="1" ht="24" customHeight="1" spans="1:3">
      <c r="A177" s="363" t="s">
        <v>464</v>
      </c>
      <c r="B177" s="382" t="s">
        <v>465</v>
      </c>
      <c r="C177" s="384">
        <v>1153.86</v>
      </c>
    </row>
    <row r="178" s="77" customFormat="1" ht="24" customHeight="1" spans="1:3">
      <c r="A178" s="363" t="s">
        <v>466</v>
      </c>
      <c r="B178" s="382" t="s">
        <v>467</v>
      </c>
      <c r="C178" s="383">
        <v>10936.456524</v>
      </c>
    </row>
    <row r="179" s="77" customFormat="1" ht="24" customHeight="1" spans="1:3">
      <c r="A179" s="363" t="s">
        <v>468</v>
      </c>
      <c r="B179" s="382" t="s">
        <v>469</v>
      </c>
      <c r="C179" s="383"/>
    </row>
    <row r="180" s="77" customFormat="1" ht="24" customHeight="1" spans="1:3">
      <c r="A180" s="363" t="s">
        <v>470</v>
      </c>
      <c r="B180" s="382" t="s">
        <v>471</v>
      </c>
      <c r="C180" s="383"/>
    </row>
    <row r="181" s="77" customFormat="1" ht="24" customHeight="1" spans="1:3">
      <c r="A181" s="363" t="s">
        <v>472</v>
      </c>
      <c r="B181" s="382" t="s">
        <v>473</v>
      </c>
      <c r="C181" s="383">
        <v>5803.03</v>
      </c>
    </row>
    <row r="182" s="77" customFormat="1" ht="24" customHeight="1" spans="1:3">
      <c r="A182" s="363" t="s">
        <v>474</v>
      </c>
      <c r="B182" s="382" t="s">
        <v>475</v>
      </c>
      <c r="C182" s="383">
        <v>5803.03</v>
      </c>
    </row>
    <row r="183" s="77" customFormat="1" ht="24" customHeight="1" spans="1:3">
      <c r="A183" s="363" t="s">
        <v>476</v>
      </c>
      <c r="B183" s="382" t="s">
        <v>477</v>
      </c>
      <c r="C183" s="383">
        <v>56.468</v>
      </c>
    </row>
    <row r="184" s="77" customFormat="1" ht="24" customHeight="1" spans="1:3">
      <c r="A184" s="363" t="s">
        <v>478</v>
      </c>
      <c r="B184" s="382" t="s">
        <v>479</v>
      </c>
      <c r="C184" s="383">
        <v>56.468</v>
      </c>
    </row>
    <row r="185" s="77" customFormat="1" ht="24" customHeight="1" spans="1:3">
      <c r="A185" s="363" t="s">
        <v>480</v>
      </c>
      <c r="B185" s="382" t="s">
        <v>481</v>
      </c>
      <c r="C185" s="383">
        <v>66.958524</v>
      </c>
    </row>
    <row r="186" s="77" customFormat="1" ht="24" customHeight="1" spans="1:3">
      <c r="A186" s="363" t="s">
        <v>482</v>
      </c>
      <c r="B186" s="382" t="s">
        <v>483</v>
      </c>
      <c r="C186" s="383">
        <v>31.727724</v>
      </c>
    </row>
    <row r="187" s="77" customFormat="1" ht="24" customHeight="1" spans="1:3">
      <c r="A187" s="363" t="s">
        <v>484</v>
      </c>
      <c r="B187" s="382" t="s">
        <v>485</v>
      </c>
      <c r="C187" s="383">
        <v>11.22</v>
      </c>
    </row>
    <row r="188" s="77" customFormat="1" ht="24" customHeight="1" spans="1:3">
      <c r="A188" s="363" t="s">
        <v>486</v>
      </c>
      <c r="B188" s="382" t="s">
        <v>487</v>
      </c>
      <c r="C188" s="383">
        <v>24.0108</v>
      </c>
    </row>
    <row r="189" s="77" customFormat="1" ht="24" customHeight="1" spans="1:3">
      <c r="A189" s="363" t="s">
        <v>488</v>
      </c>
      <c r="B189" s="382" t="s">
        <v>489</v>
      </c>
      <c r="C189" s="383">
        <v>5010</v>
      </c>
    </row>
    <row r="190" s="77" customFormat="1" ht="24" customHeight="1" spans="1:3">
      <c r="A190" s="363" t="s">
        <v>490</v>
      </c>
      <c r="B190" s="382" t="s">
        <v>491</v>
      </c>
      <c r="C190" s="383">
        <v>5010</v>
      </c>
    </row>
    <row r="191" s="77" customFormat="1" ht="24" customHeight="1" spans="1:3">
      <c r="A191" s="363" t="s">
        <v>492</v>
      </c>
      <c r="B191" s="382" t="s">
        <v>493</v>
      </c>
      <c r="C191" s="383">
        <v>3138.117413</v>
      </c>
    </row>
    <row r="192" s="77" customFormat="1" ht="24" customHeight="1" spans="1:3">
      <c r="A192" s="363" t="s">
        <v>494</v>
      </c>
      <c r="B192" s="382" t="s">
        <v>495</v>
      </c>
      <c r="C192" s="383">
        <v>1930.942813</v>
      </c>
    </row>
    <row r="193" s="77" customFormat="1" ht="24" customHeight="1" spans="1:3">
      <c r="A193" s="363" t="s">
        <v>496</v>
      </c>
      <c r="B193" s="382" t="s">
        <v>160</v>
      </c>
      <c r="C193" s="383">
        <v>448.261608</v>
      </c>
    </row>
    <row r="194" s="77" customFormat="1" ht="24" customHeight="1" spans="1:3">
      <c r="A194" s="363" t="s">
        <v>497</v>
      </c>
      <c r="B194" s="382" t="s">
        <v>498</v>
      </c>
      <c r="C194" s="383">
        <v>72</v>
      </c>
    </row>
    <row r="195" s="77" customFormat="1" ht="24" customHeight="1" spans="1:3">
      <c r="A195" s="363" t="s">
        <v>499</v>
      </c>
      <c r="B195" s="382" t="s">
        <v>500</v>
      </c>
      <c r="C195" s="384">
        <v>5</v>
      </c>
    </row>
    <row r="196" s="77" customFormat="1" ht="24" customHeight="1" spans="1:3">
      <c r="A196" s="363" t="s">
        <v>501</v>
      </c>
      <c r="B196" s="382" t="s">
        <v>502</v>
      </c>
      <c r="C196" s="383">
        <v>205</v>
      </c>
    </row>
    <row r="197" s="77" customFormat="1" ht="24" customHeight="1" spans="1:3">
      <c r="A197" s="363" t="s">
        <v>503</v>
      </c>
      <c r="B197" s="382" t="s">
        <v>504</v>
      </c>
      <c r="C197" s="383">
        <v>78</v>
      </c>
    </row>
    <row r="198" s="77" customFormat="1" ht="24" customHeight="1" spans="1:3">
      <c r="A198" s="363" t="s">
        <v>505</v>
      </c>
      <c r="B198" s="382" t="s">
        <v>506</v>
      </c>
      <c r="C198" s="383"/>
    </row>
    <row r="199" s="77" customFormat="1" ht="24" customHeight="1" spans="1:3">
      <c r="A199" s="363" t="s">
        <v>507</v>
      </c>
      <c r="B199" s="382" t="s">
        <v>508</v>
      </c>
      <c r="C199" s="383">
        <v>25.5</v>
      </c>
    </row>
    <row r="200" s="77" customFormat="1" ht="24" customHeight="1" spans="1:3">
      <c r="A200" s="363" t="s">
        <v>509</v>
      </c>
      <c r="B200" s="382" t="s">
        <v>510</v>
      </c>
      <c r="C200" s="383">
        <v>3.92</v>
      </c>
    </row>
    <row r="201" s="77" customFormat="1" ht="24" customHeight="1" spans="1:3">
      <c r="A201" s="363" t="s">
        <v>511</v>
      </c>
      <c r="B201" s="382" t="s">
        <v>512</v>
      </c>
      <c r="C201" s="383">
        <v>100</v>
      </c>
    </row>
    <row r="202" s="77" customFormat="1" ht="24" customHeight="1" spans="1:3">
      <c r="A202" s="363" t="s">
        <v>513</v>
      </c>
      <c r="B202" s="382" t="s">
        <v>514</v>
      </c>
      <c r="C202" s="383">
        <v>82</v>
      </c>
    </row>
    <row r="203" s="77" customFormat="1" ht="24" customHeight="1" spans="1:3">
      <c r="A203" s="363" t="s">
        <v>515</v>
      </c>
      <c r="B203" s="382" t="s">
        <v>516</v>
      </c>
      <c r="C203" s="383">
        <v>911.261205</v>
      </c>
    </row>
    <row r="204" s="77" customFormat="1" ht="24" customHeight="1" spans="1:3">
      <c r="A204" s="363" t="s">
        <v>517</v>
      </c>
      <c r="B204" s="382" t="s">
        <v>518</v>
      </c>
      <c r="C204" s="383">
        <v>66.884</v>
      </c>
    </row>
    <row r="205" s="77" customFormat="1" ht="24" customHeight="1" spans="1:3">
      <c r="A205" s="363" t="s">
        <v>519</v>
      </c>
      <c r="B205" s="382" t="s">
        <v>520</v>
      </c>
      <c r="C205" s="383">
        <v>7.7</v>
      </c>
    </row>
    <row r="206" s="77" customFormat="1" ht="24" customHeight="1" spans="1:3">
      <c r="A206" s="363" t="s">
        <v>521</v>
      </c>
      <c r="B206" s="382" t="s">
        <v>522</v>
      </c>
      <c r="C206" s="383">
        <v>59.184</v>
      </c>
    </row>
    <row r="207" s="77" customFormat="1" ht="24" customHeight="1" spans="1:3">
      <c r="A207" s="363" t="s">
        <v>523</v>
      </c>
      <c r="B207" s="382" t="s">
        <v>524</v>
      </c>
      <c r="C207" s="383">
        <v>97</v>
      </c>
    </row>
    <row r="208" s="77" customFormat="1" ht="24" customHeight="1" spans="1:3">
      <c r="A208" s="363" t="s">
        <v>525</v>
      </c>
      <c r="B208" s="382" t="s">
        <v>526</v>
      </c>
      <c r="C208" s="383">
        <v>18</v>
      </c>
    </row>
    <row r="209" s="77" customFormat="1" ht="24" customHeight="1" spans="1:3">
      <c r="A209" s="363" t="s">
        <v>527</v>
      </c>
      <c r="B209" s="382" t="s">
        <v>528</v>
      </c>
      <c r="C209" s="383">
        <v>40</v>
      </c>
    </row>
    <row r="210" s="77" customFormat="1" ht="24" customHeight="1" spans="1:3">
      <c r="A210" s="363" t="s">
        <v>529</v>
      </c>
      <c r="B210" s="382" t="s">
        <v>530</v>
      </c>
      <c r="C210" s="383">
        <v>34</v>
      </c>
    </row>
    <row r="211" s="77" customFormat="1" ht="24" customHeight="1" spans="1:3">
      <c r="A211" s="363" t="s">
        <v>531</v>
      </c>
      <c r="B211" s="382" t="s">
        <v>532</v>
      </c>
      <c r="C211" s="383">
        <v>5</v>
      </c>
    </row>
    <row r="212" s="77" customFormat="1" ht="24" customHeight="1" spans="1:3">
      <c r="A212" s="363" t="s">
        <v>533</v>
      </c>
      <c r="B212" s="382" t="s">
        <v>534</v>
      </c>
      <c r="C212" s="383">
        <v>41</v>
      </c>
    </row>
    <row r="213" s="77" customFormat="1" ht="24" customHeight="1" spans="1:3">
      <c r="A213" s="363" t="s">
        <v>535</v>
      </c>
      <c r="B213" s="382" t="s">
        <v>536</v>
      </c>
      <c r="C213" s="383">
        <v>40</v>
      </c>
    </row>
    <row r="214" s="77" customFormat="1" ht="24" customHeight="1" spans="1:3">
      <c r="A214" s="363" t="s">
        <v>537</v>
      </c>
      <c r="B214" s="382" t="s">
        <v>538</v>
      </c>
      <c r="C214" s="383">
        <v>1</v>
      </c>
    </row>
    <row r="215" s="77" customFormat="1" ht="24" customHeight="1" spans="1:3">
      <c r="A215" s="363" t="s">
        <v>539</v>
      </c>
      <c r="B215" s="382" t="s">
        <v>540</v>
      </c>
      <c r="C215" s="383">
        <v>2</v>
      </c>
    </row>
    <row r="216" s="77" customFormat="1" ht="24" customHeight="1" spans="1:3">
      <c r="A216" s="363" t="s">
        <v>541</v>
      </c>
      <c r="B216" s="382" t="s">
        <v>542</v>
      </c>
      <c r="C216" s="383">
        <v>2</v>
      </c>
    </row>
    <row r="217" s="77" customFormat="1" ht="24" customHeight="1" spans="1:3">
      <c r="A217" s="363" t="s">
        <v>543</v>
      </c>
      <c r="B217" s="382" t="s">
        <v>544</v>
      </c>
      <c r="C217" s="383">
        <v>730.7958</v>
      </c>
    </row>
    <row r="218" s="77" customFormat="1" ht="24" customHeight="1" spans="1:3">
      <c r="A218" s="363" t="s">
        <v>545</v>
      </c>
      <c r="B218" s="382" t="s">
        <v>160</v>
      </c>
      <c r="C218" s="383">
        <v>401.6544</v>
      </c>
    </row>
    <row r="219" s="77" customFormat="1" ht="24" customHeight="1" spans="1:3">
      <c r="A219" s="363" t="s">
        <v>546</v>
      </c>
      <c r="B219" s="382" t="s">
        <v>547</v>
      </c>
      <c r="C219" s="383">
        <v>329.1414</v>
      </c>
    </row>
    <row r="220" s="77" customFormat="1" ht="24" customHeight="1" spans="1:3">
      <c r="A220" s="363" t="s">
        <v>548</v>
      </c>
      <c r="B220" s="382" t="s">
        <v>549</v>
      </c>
      <c r="C220" s="383">
        <v>269.4948</v>
      </c>
    </row>
    <row r="221" s="77" customFormat="1" ht="24" customHeight="1" spans="1:3">
      <c r="A221" s="363" t="s">
        <v>550</v>
      </c>
      <c r="B221" s="382" t="s">
        <v>551</v>
      </c>
      <c r="C221" s="383">
        <v>269.4948</v>
      </c>
    </row>
    <row r="222" s="77" customFormat="1" ht="24" customHeight="1" spans="1:3">
      <c r="A222" s="363" t="s">
        <v>552</v>
      </c>
      <c r="B222" s="382" t="s">
        <v>553</v>
      </c>
      <c r="C222" s="383">
        <v>35710.577912</v>
      </c>
    </row>
    <row r="223" s="77" customFormat="1" ht="24" customHeight="1" spans="1:3">
      <c r="A223" s="363" t="s">
        <v>554</v>
      </c>
      <c r="B223" s="382" t="s">
        <v>555</v>
      </c>
      <c r="C223" s="383">
        <v>1045.539764</v>
      </c>
    </row>
    <row r="224" s="77" customFormat="1" ht="24" customHeight="1" spans="1:3">
      <c r="A224" s="363" t="s">
        <v>556</v>
      </c>
      <c r="B224" s="382" t="s">
        <v>160</v>
      </c>
      <c r="C224" s="383">
        <v>445.714672</v>
      </c>
    </row>
    <row r="225" s="77" customFormat="1" ht="24" customHeight="1" spans="1:3">
      <c r="A225" s="363" t="s">
        <v>557</v>
      </c>
      <c r="B225" s="382" t="s">
        <v>558</v>
      </c>
      <c r="C225" s="383">
        <v>2</v>
      </c>
    </row>
    <row r="226" s="77" customFormat="1" ht="24" customHeight="1" spans="1:3">
      <c r="A226" s="363" t="s">
        <v>559</v>
      </c>
      <c r="B226" s="382" t="s">
        <v>560</v>
      </c>
      <c r="C226" s="383">
        <v>191.027392</v>
      </c>
    </row>
    <row r="227" s="77" customFormat="1" ht="24" customHeight="1" spans="1:3">
      <c r="A227" s="363" t="s">
        <v>561</v>
      </c>
      <c r="B227" s="382" t="s">
        <v>231</v>
      </c>
      <c r="C227" s="383">
        <v>2</v>
      </c>
    </row>
    <row r="228" s="77" customFormat="1" ht="24" customHeight="1" spans="1:3">
      <c r="A228" s="363" t="s">
        <v>562</v>
      </c>
      <c r="B228" s="382" t="s">
        <v>563</v>
      </c>
      <c r="C228" s="383">
        <v>20.58</v>
      </c>
    </row>
    <row r="229" s="77" customFormat="1" ht="24" customHeight="1" spans="1:3">
      <c r="A229" s="363" t="s">
        <v>564</v>
      </c>
      <c r="B229" s="382" t="s">
        <v>565</v>
      </c>
      <c r="C229" s="383">
        <v>2.7927</v>
      </c>
    </row>
    <row r="230" s="77" customFormat="1" ht="24" customHeight="1" spans="1:3">
      <c r="A230" s="363" t="s">
        <v>566</v>
      </c>
      <c r="B230" s="382" t="s">
        <v>567</v>
      </c>
      <c r="C230" s="384">
        <v>8.6</v>
      </c>
    </row>
    <row r="231" s="77" customFormat="1" ht="24" customHeight="1" spans="1:3">
      <c r="A231" s="363" t="s">
        <v>568</v>
      </c>
      <c r="B231" s="382" t="s">
        <v>569</v>
      </c>
      <c r="C231" s="383">
        <v>372.825</v>
      </c>
    </row>
    <row r="232" s="77" customFormat="1" ht="24" customHeight="1" spans="1:3">
      <c r="A232" s="363" t="s">
        <v>570</v>
      </c>
      <c r="B232" s="382" t="s">
        <v>571</v>
      </c>
      <c r="C232" s="383">
        <v>555.478228</v>
      </c>
    </row>
    <row r="233" s="77" customFormat="1" ht="24" customHeight="1" spans="1:3">
      <c r="A233" s="363" t="s">
        <v>572</v>
      </c>
      <c r="B233" s="382" t="s">
        <v>160</v>
      </c>
      <c r="C233" s="383">
        <v>269.816028</v>
      </c>
    </row>
    <row r="234" s="77" customFormat="1" ht="24" customHeight="1" spans="1:3">
      <c r="A234" s="363" t="s">
        <v>573</v>
      </c>
      <c r="B234" s="382" t="s">
        <v>186</v>
      </c>
      <c r="C234" s="383">
        <v>3</v>
      </c>
    </row>
    <row r="235" s="77" customFormat="1" ht="24" customHeight="1" spans="1:3">
      <c r="A235" s="363" t="s">
        <v>574</v>
      </c>
      <c r="B235" s="382" t="s">
        <v>575</v>
      </c>
      <c r="C235" s="383">
        <v>4.6058</v>
      </c>
    </row>
    <row r="236" s="77" customFormat="1" ht="24" customHeight="1" spans="1:3">
      <c r="A236" s="363" t="s">
        <v>576</v>
      </c>
      <c r="B236" s="382" t="s">
        <v>577</v>
      </c>
      <c r="C236" s="383">
        <v>29</v>
      </c>
    </row>
    <row r="237" s="77" customFormat="1" ht="24" customHeight="1" spans="1:3">
      <c r="A237" s="363" t="s">
        <v>576</v>
      </c>
      <c r="B237" s="382" t="s">
        <v>578</v>
      </c>
      <c r="C237" s="383"/>
    </row>
    <row r="238" s="77" customFormat="1" ht="24" customHeight="1" spans="1:3">
      <c r="A238" s="363" t="s">
        <v>579</v>
      </c>
      <c r="B238" s="382" t="s">
        <v>580</v>
      </c>
      <c r="C238" s="383">
        <v>249.0564</v>
      </c>
    </row>
    <row r="239" s="77" customFormat="1" ht="24" customHeight="1" spans="1:3">
      <c r="A239" s="363" t="s">
        <v>581</v>
      </c>
      <c r="B239" s="382" t="s">
        <v>582</v>
      </c>
      <c r="C239" s="383">
        <v>17508.465547</v>
      </c>
    </row>
    <row r="240" s="77" customFormat="1" ht="24" customHeight="1" spans="1:3">
      <c r="A240" s="363" t="s">
        <v>583</v>
      </c>
      <c r="B240" s="382" t="s">
        <v>584</v>
      </c>
      <c r="C240" s="383">
        <v>904.573316</v>
      </c>
    </row>
    <row r="241" s="77" customFormat="1" ht="24" customHeight="1" spans="1:3">
      <c r="A241" s="363" t="s">
        <v>585</v>
      </c>
      <c r="B241" s="382" t="s">
        <v>586</v>
      </c>
      <c r="C241" s="383">
        <v>488.384436</v>
      </c>
    </row>
    <row r="242" s="77" customFormat="1" ht="24" customHeight="1" spans="1:3">
      <c r="A242" s="363" t="s">
        <v>587</v>
      </c>
      <c r="B242" s="382" t="s">
        <v>588</v>
      </c>
      <c r="C242" s="383">
        <v>145.1715</v>
      </c>
    </row>
    <row r="243" s="77" customFormat="1" ht="24" customHeight="1" spans="1:3">
      <c r="A243" s="363" t="s">
        <v>589</v>
      </c>
      <c r="B243" s="382" t="s">
        <v>590</v>
      </c>
      <c r="C243" s="383">
        <v>8214.879439</v>
      </c>
    </row>
    <row r="244" s="77" customFormat="1" ht="24" customHeight="1" spans="1:3">
      <c r="A244" s="363" t="s">
        <v>591</v>
      </c>
      <c r="B244" s="382" t="s">
        <v>592</v>
      </c>
      <c r="C244" s="383">
        <v>5755.456856</v>
      </c>
    </row>
    <row r="245" s="77" customFormat="1" ht="24" customHeight="1" spans="1:3">
      <c r="A245" s="363" t="s">
        <v>593</v>
      </c>
      <c r="B245" s="382" t="s">
        <v>594</v>
      </c>
      <c r="C245" s="383">
        <v>2000</v>
      </c>
    </row>
    <row r="246" s="77" customFormat="1" ht="24" customHeight="1" spans="1:3">
      <c r="A246" s="363" t="s">
        <v>595</v>
      </c>
      <c r="B246" s="382" t="s">
        <v>596</v>
      </c>
      <c r="C246" s="383">
        <v>139.5</v>
      </c>
    </row>
    <row r="247" s="77" customFormat="1" ht="24" customHeight="1" spans="1:3">
      <c r="A247" s="363" t="s">
        <v>597</v>
      </c>
      <c r="B247" s="382" t="s">
        <v>598</v>
      </c>
      <c r="C247" s="383">
        <v>139.5</v>
      </c>
    </row>
    <row r="248" s="77" customFormat="1" ht="24" customHeight="1" spans="1:3">
      <c r="A248" s="363" t="s">
        <v>599</v>
      </c>
      <c r="B248" s="382" t="s">
        <v>600</v>
      </c>
      <c r="C248" s="383">
        <v>2480.1412</v>
      </c>
    </row>
    <row r="249" s="77" customFormat="1" ht="24" customHeight="1" spans="1:3">
      <c r="A249" s="363" t="s">
        <v>601</v>
      </c>
      <c r="B249" s="382" t="s">
        <v>602</v>
      </c>
      <c r="C249" s="383">
        <v>1501.5312</v>
      </c>
    </row>
    <row r="250" s="77" customFormat="1" ht="24" customHeight="1" spans="1:3">
      <c r="A250" s="363" t="s">
        <v>603</v>
      </c>
      <c r="B250" s="382" t="s">
        <v>604</v>
      </c>
      <c r="C250" s="383">
        <v>6</v>
      </c>
    </row>
    <row r="251" s="77" customFormat="1" ht="24" customHeight="1" spans="1:3">
      <c r="A251" s="363" t="s">
        <v>605</v>
      </c>
      <c r="B251" s="382" t="s">
        <v>606</v>
      </c>
      <c r="C251" s="383">
        <v>293.48</v>
      </c>
    </row>
    <row r="252" s="77" customFormat="1" ht="24" customHeight="1" spans="1:3">
      <c r="A252" s="363" t="s">
        <v>607</v>
      </c>
      <c r="B252" s="382" t="s">
        <v>608</v>
      </c>
      <c r="C252" s="383">
        <v>1</v>
      </c>
    </row>
    <row r="253" s="77" customFormat="1" ht="24" customHeight="1" spans="1:3">
      <c r="A253" s="363" t="s">
        <v>609</v>
      </c>
      <c r="B253" s="382" t="s">
        <v>610</v>
      </c>
      <c r="C253" s="383">
        <v>678.13</v>
      </c>
    </row>
    <row r="254" s="77" customFormat="1" ht="24" customHeight="1" spans="1:3">
      <c r="A254" s="363" t="s">
        <v>611</v>
      </c>
      <c r="B254" s="382" t="s">
        <v>612</v>
      </c>
      <c r="C254" s="383">
        <v>421.8105</v>
      </c>
    </row>
    <row r="255" s="77" customFormat="1" ht="24" customHeight="1" spans="1:3">
      <c r="A255" s="363" t="s">
        <v>613</v>
      </c>
      <c r="B255" s="382" t="s">
        <v>614</v>
      </c>
      <c r="C255" s="383">
        <v>195</v>
      </c>
    </row>
    <row r="256" s="77" customFormat="1" ht="24" customHeight="1" spans="1:3">
      <c r="A256" s="363" t="s">
        <v>615</v>
      </c>
      <c r="B256" s="382" t="s">
        <v>616</v>
      </c>
      <c r="C256" s="383">
        <v>3.4985</v>
      </c>
    </row>
    <row r="257" s="77" customFormat="1" ht="24" customHeight="1" spans="1:3">
      <c r="A257" s="363" t="s">
        <v>617</v>
      </c>
      <c r="B257" s="382" t="s">
        <v>618</v>
      </c>
      <c r="C257" s="383">
        <v>2.6</v>
      </c>
    </row>
    <row r="258" s="77" customFormat="1" ht="24" customHeight="1" spans="1:3">
      <c r="A258" s="363" t="s">
        <v>619</v>
      </c>
      <c r="B258" s="382" t="s">
        <v>620</v>
      </c>
      <c r="C258" s="383">
        <v>4.66</v>
      </c>
    </row>
    <row r="259" s="77" customFormat="1" ht="24" customHeight="1" spans="1:3">
      <c r="A259" s="363" t="s">
        <v>621</v>
      </c>
      <c r="B259" s="382" t="s">
        <v>622</v>
      </c>
      <c r="C259" s="383">
        <v>3.06</v>
      </c>
    </row>
    <row r="260" s="77" customFormat="1" ht="24" customHeight="1" spans="1:3">
      <c r="A260" s="363" t="s">
        <v>623</v>
      </c>
      <c r="B260" s="382" t="s">
        <v>624</v>
      </c>
      <c r="C260" s="383">
        <v>212.992</v>
      </c>
    </row>
    <row r="261" s="77" customFormat="1" ht="24" customHeight="1" spans="1:3">
      <c r="A261" s="363" t="s">
        <v>625</v>
      </c>
      <c r="B261" s="382" t="s">
        <v>626</v>
      </c>
      <c r="C261" s="383">
        <v>1162.4</v>
      </c>
    </row>
    <row r="262" s="77" customFormat="1" ht="24" customHeight="1" spans="1:3">
      <c r="A262" s="363" t="s">
        <v>627</v>
      </c>
      <c r="B262" s="382" t="s">
        <v>628</v>
      </c>
      <c r="C262" s="383">
        <v>22</v>
      </c>
    </row>
    <row r="263" s="77" customFormat="1" ht="24" customHeight="1" spans="1:3">
      <c r="A263" s="363" t="s">
        <v>629</v>
      </c>
      <c r="B263" s="382" t="s">
        <v>630</v>
      </c>
      <c r="C263" s="383">
        <v>211.4</v>
      </c>
    </row>
    <row r="264" s="77" customFormat="1" ht="24" customHeight="1" spans="1:3">
      <c r="A264" s="363" t="s">
        <v>631</v>
      </c>
      <c r="B264" s="382" t="s">
        <v>632</v>
      </c>
      <c r="C264" s="383">
        <v>347</v>
      </c>
    </row>
    <row r="265" s="77" customFormat="1" ht="24" customHeight="1" spans="1:3">
      <c r="A265" s="363" t="s">
        <v>633</v>
      </c>
      <c r="B265" s="382" t="s">
        <v>634</v>
      </c>
      <c r="C265" s="383">
        <v>580</v>
      </c>
    </row>
    <row r="266" s="77" customFormat="1" ht="24" customHeight="1" spans="1:3">
      <c r="A266" s="363" t="s">
        <v>635</v>
      </c>
      <c r="B266" s="382" t="s">
        <v>636</v>
      </c>
      <c r="C266" s="383">
        <v>2</v>
      </c>
    </row>
    <row r="267" s="77" customFormat="1" ht="24" customHeight="1" spans="1:3">
      <c r="A267" s="363" t="s">
        <v>637</v>
      </c>
      <c r="B267" s="382" t="s">
        <v>638</v>
      </c>
      <c r="C267" s="383">
        <v>1801.125396</v>
      </c>
    </row>
    <row r="268" s="77" customFormat="1" ht="24" customHeight="1" spans="1:3">
      <c r="A268" s="363" t="s">
        <v>639</v>
      </c>
      <c r="B268" s="382" t="s">
        <v>160</v>
      </c>
      <c r="C268" s="383">
        <v>94.671196</v>
      </c>
    </row>
    <row r="269" s="77" customFormat="1" ht="24" customHeight="1" spans="1:3">
      <c r="A269" s="363" t="s">
        <v>640</v>
      </c>
      <c r="B269" s="382" t="s">
        <v>641</v>
      </c>
      <c r="C269" s="383">
        <v>596.5</v>
      </c>
    </row>
    <row r="270" s="77" customFormat="1" ht="24" customHeight="1" spans="1:3">
      <c r="A270" s="363" t="s">
        <v>642</v>
      </c>
      <c r="B270" s="382" t="s">
        <v>643</v>
      </c>
      <c r="C270" s="383">
        <v>2</v>
      </c>
    </row>
    <row r="271" s="77" customFormat="1" ht="24" customHeight="1" spans="1:3">
      <c r="A271" s="363" t="s">
        <v>644</v>
      </c>
      <c r="B271" s="382" t="s">
        <v>645</v>
      </c>
      <c r="C271" s="383">
        <v>808.9642</v>
      </c>
    </row>
    <row r="272" s="77" customFormat="1" ht="24" customHeight="1" spans="1:3">
      <c r="A272" s="363" t="s">
        <v>646</v>
      </c>
      <c r="B272" s="382" t="s">
        <v>647</v>
      </c>
      <c r="C272" s="383">
        <v>298.99</v>
      </c>
    </row>
    <row r="273" s="77" customFormat="1" ht="24" customHeight="1" spans="1:3">
      <c r="A273" s="363" t="s">
        <v>648</v>
      </c>
      <c r="B273" s="382" t="s">
        <v>649</v>
      </c>
      <c r="C273" s="383">
        <v>1323.932</v>
      </c>
    </row>
    <row r="274" s="77" customFormat="1" ht="24" customHeight="1" spans="1:3">
      <c r="A274" s="363" t="s">
        <v>650</v>
      </c>
      <c r="B274" s="382" t="s">
        <v>651</v>
      </c>
      <c r="C274" s="383">
        <v>207.532</v>
      </c>
    </row>
    <row r="275" s="77" customFormat="1" ht="24" customHeight="1" spans="1:3">
      <c r="A275" s="363" t="s">
        <v>652</v>
      </c>
      <c r="B275" s="382" t="s">
        <v>653</v>
      </c>
      <c r="C275" s="383">
        <v>1116.4</v>
      </c>
    </row>
    <row r="276" s="77" customFormat="1" ht="24" customHeight="1" spans="1:3">
      <c r="A276" s="363" t="s">
        <v>654</v>
      </c>
      <c r="B276" s="382" t="s">
        <v>655</v>
      </c>
      <c r="C276" s="383">
        <v>262.31</v>
      </c>
    </row>
    <row r="277" s="77" customFormat="1" ht="24" customHeight="1" spans="1:3">
      <c r="A277" s="363" t="s">
        <v>656</v>
      </c>
      <c r="B277" s="382" t="s">
        <v>657</v>
      </c>
      <c r="C277" s="383">
        <v>133.11</v>
      </c>
    </row>
    <row r="278" s="77" customFormat="1" ht="24" customHeight="1" spans="1:3">
      <c r="A278" s="363" t="s">
        <v>658</v>
      </c>
      <c r="B278" s="382" t="s">
        <v>659</v>
      </c>
      <c r="C278" s="383">
        <v>129.2</v>
      </c>
    </row>
    <row r="279" s="77" customFormat="1" ht="24" customHeight="1" spans="1:3">
      <c r="A279" s="363" t="s">
        <v>660</v>
      </c>
      <c r="B279" s="382" t="s">
        <v>661</v>
      </c>
      <c r="C279" s="383">
        <v>634</v>
      </c>
    </row>
    <row r="280" s="77" customFormat="1" ht="24" customHeight="1" spans="1:3">
      <c r="A280" s="363" t="s">
        <v>662</v>
      </c>
      <c r="B280" s="382" t="s">
        <v>663</v>
      </c>
      <c r="C280" s="383">
        <v>24</v>
      </c>
    </row>
    <row r="281" s="77" customFormat="1" ht="24" customHeight="1" spans="1:3">
      <c r="A281" s="363" t="s">
        <v>664</v>
      </c>
      <c r="B281" s="382" t="s">
        <v>665</v>
      </c>
      <c r="C281" s="383">
        <v>610</v>
      </c>
    </row>
    <row r="282" s="77" customFormat="1" ht="24" customHeight="1" spans="1:3">
      <c r="A282" s="363" t="s">
        <v>666</v>
      </c>
      <c r="B282" s="382" t="s">
        <v>667</v>
      </c>
      <c r="C282" s="383">
        <v>40</v>
      </c>
    </row>
    <row r="283" s="77" customFormat="1" ht="24" customHeight="1" spans="1:3">
      <c r="A283" s="363" t="s">
        <v>668</v>
      </c>
      <c r="B283" s="382" t="s">
        <v>669</v>
      </c>
      <c r="C283" s="383">
        <v>40</v>
      </c>
    </row>
    <row r="284" s="77" customFormat="1" ht="24" customHeight="1" spans="1:3">
      <c r="A284" s="363" t="s">
        <v>670</v>
      </c>
      <c r="B284" s="382" t="s">
        <v>671</v>
      </c>
      <c r="C284" s="383">
        <v>582.256</v>
      </c>
    </row>
    <row r="285" s="77" customFormat="1" ht="24" customHeight="1" spans="1:3">
      <c r="A285" s="363" t="s">
        <v>672</v>
      </c>
      <c r="B285" s="382" t="s">
        <v>673</v>
      </c>
      <c r="C285" s="383">
        <v>37.256</v>
      </c>
    </row>
    <row r="286" s="77" customFormat="1" ht="24" customHeight="1" spans="1:3">
      <c r="A286" s="363" t="s">
        <v>674</v>
      </c>
      <c r="B286" s="382" t="s">
        <v>675</v>
      </c>
      <c r="C286" s="383">
        <v>545</v>
      </c>
    </row>
    <row r="287" s="77" customFormat="1" ht="24" customHeight="1" spans="1:3">
      <c r="A287" s="363" t="s">
        <v>676</v>
      </c>
      <c r="B287" s="382" t="s">
        <v>677</v>
      </c>
      <c r="C287" s="383">
        <v>6843.995</v>
      </c>
    </row>
    <row r="288" s="77" customFormat="1" ht="24" customHeight="1" spans="1:3">
      <c r="A288" s="363" t="s">
        <v>678</v>
      </c>
      <c r="B288" s="382" t="s">
        <v>679</v>
      </c>
      <c r="C288" s="383">
        <v>6843.995</v>
      </c>
    </row>
    <row r="289" s="77" customFormat="1" ht="24" customHeight="1" spans="1:3">
      <c r="A289" s="363" t="s">
        <v>680</v>
      </c>
      <c r="B289" s="382" t="s">
        <v>681</v>
      </c>
      <c r="C289" s="383">
        <v>620.217212</v>
      </c>
    </row>
    <row r="290" s="77" customFormat="1" ht="24" customHeight="1" spans="1:3">
      <c r="A290" s="363" t="s">
        <v>682</v>
      </c>
      <c r="B290" s="382" t="s">
        <v>160</v>
      </c>
      <c r="C290" s="383">
        <v>108.980412</v>
      </c>
    </row>
    <row r="291" s="77" customFormat="1" ht="24" customHeight="1" spans="1:3">
      <c r="A291" s="363" t="s">
        <v>683</v>
      </c>
      <c r="B291" s="382" t="s">
        <v>684</v>
      </c>
      <c r="C291" s="383">
        <v>75.882</v>
      </c>
    </row>
    <row r="292" s="77" customFormat="1" ht="24" customHeight="1" spans="1:3">
      <c r="A292" s="363" t="s">
        <v>685</v>
      </c>
      <c r="B292" s="382" t="s">
        <v>686</v>
      </c>
      <c r="C292" s="383">
        <v>435.3548</v>
      </c>
    </row>
    <row r="293" s="77" customFormat="1" ht="24" customHeight="1" spans="1:3">
      <c r="A293" s="363" t="s">
        <v>687</v>
      </c>
      <c r="B293" s="382" t="s">
        <v>688</v>
      </c>
      <c r="C293" s="383">
        <v>72</v>
      </c>
    </row>
    <row r="294" s="77" customFormat="1" ht="24" customHeight="1" spans="1:3">
      <c r="A294" s="363" t="s">
        <v>689</v>
      </c>
      <c r="B294" s="382" t="s">
        <v>690</v>
      </c>
      <c r="C294" s="383">
        <v>72</v>
      </c>
    </row>
    <row r="295" s="77" customFormat="1" ht="24" customHeight="1" spans="1:3">
      <c r="A295" s="363" t="s">
        <v>691</v>
      </c>
      <c r="B295" s="382" t="s">
        <v>692</v>
      </c>
      <c r="C295" s="383">
        <v>217.407065</v>
      </c>
    </row>
    <row r="296" s="77" customFormat="1" ht="24" customHeight="1" spans="1:3">
      <c r="A296" s="363" t="s">
        <v>693</v>
      </c>
      <c r="B296" s="382" t="s">
        <v>694</v>
      </c>
      <c r="C296" s="383">
        <v>217.407065</v>
      </c>
    </row>
    <row r="297" s="77" customFormat="1" ht="24" customHeight="1" spans="1:3">
      <c r="A297" s="363" t="s">
        <v>695</v>
      </c>
      <c r="B297" s="382" t="s">
        <v>696</v>
      </c>
      <c r="C297" s="383">
        <v>32177.716156</v>
      </c>
    </row>
    <row r="298" s="77" customFormat="1" ht="24" customHeight="1" spans="1:3">
      <c r="A298" s="363" t="s">
        <v>697</v>
      </c>
      <c r="B298" s="382" t="s">
        <v>698</v>
      </c>
      <c r="C298" s="383">
        <v>804.380712</v>
      </c>
    </row>
    <row r="299" s="77" customFormat="1" ht="24" customHeight="1" spans="1:3">
      <c r="A299" s="363" t="s">
        <v>699</v>
      </c>
      <c r="B299" s="382" t="s">
        <v>160</v>
      </c>
      <c r="C299" s="384">
        <v>370.471912</v>
      </c>
    </row>
    <row r="300" s="77" customFormat="1" ht="24" customHeight="1" spans="1:3">
      <c r="A300" s="363" t="s">
        <v>700</v>
      </c>
      <c r="B300" s="382" t="s">
        <v>701</v>
      </c>
      <c r="C300" s="383">
        <v>423.9088</v>
      </c>
    </row>
    <row r="301" s="77" customFormat="1" ht="24" customHeight="1" spans="1:3">
      <c r="A301" s="363" t="s">
        <v>700</v>
      </c>
      <c r="B301" s="382" t="s">
        <v>702</v>
      </c>
      <c r="C301" s="383">
        <v>10</v>
      </c>
    </row>
    <row r="302" s="77" customFormat="1" ht="24" customHeight="1" spans="1:3">
      <c r="A302" s="363" t="s">
        <v>703</v>
      </c>
      <c r="B302" s="382" t="s">
        <v>704</v>
      </c>
      <c r="C302" s="383">
        <v>4336.5608</v>
      </c>
    </row>
    <row r="303" s="77" customFormat="1" ht="24" customHeight="1" spans="1:3">
      <c r="A303" s="363" t="s">
        <v>705</v>
      </c>
      <c r="B303" s="382" t="s">
        <v>706</v>
      </c>
      <c r="C303" s="383">
        <v>1123.341</v>
      </c>
    </row>
    <row r="304" s="77" customFormat="1" ht="24" customHeight="1" spans="1:3">
      <c r="A304" s="363" t="s">
        <v>707</v>
      </c>
      <c r="B304" s="382" t="s">
        <v>708</v>
      </c>
      <c r="C304" s="383">
        <v>258.7798</v>
      </c>
    </row>
    <row r="305" s="77" customFormat="1" ht="24" customHeight="1" spans="1:3">
      <c r="A305" s="363" t="s">
        <v>709</v>
      </c>
      <c r="B305" s="382" t="s">
        <v>710</v>
      </c>
      <c r="C305" s="383"/>
    </row>
    <row r="306" s="77" customFormat="1" ht="24" customHeight="1" spans="1:3">
      <c r="A306" s="363" t="s">
        <v>711</v>
      </c>
      <c r="B306" s="382" t="s">
        <v>712</v>
      </c>
      <c r="C306" s="383">
        <v>2954.44</v>
      </c>
    </row>
    <row r="307" s="77" customFormat="1" ht="24" customHeight="1" spans="1:3">
      <c r="A307" s="363" t="s">
        <v>713</v>
      </c>
      <c r="B307" s="382" t="s">
        <v>714</v>
      </c>
      <c r="C307" s="383">
        <v>5788.3644</v>
      </c>
    </row>
    <row r="308" s="77" customFormat="1" ht="24" customHeight="1" spans="1:3">
      <c r="A308" s="363" t="s">
        <v>715</v>
      </c>
      <c r="B308" s="382" t="s">
        <v>716</v>
      </c>
      <c r="C308" s="383">
        <v>3322.8407</v>
      </c>
    </row>
    <row r="309" s="77" customFormat="1" ht="24" customHeight="1" spans="1:3">
      <c r="A309" s="363" t="s">
        <v>717</v>
      </c>
      <c r="B309" s="382" t="s">
        <v>718</v>
      </c>
      <c r="C309" s="383">
        <v>2465.5237</v>
      </c>
    </row>
    <row r="310" s="77" customFormat="1" ht="24" customHeight="1" spans="1:3">
      <c r="A310" s="363" t="s">
        <v>719</v>
      </c>
      <c r="B310" s="382" t="s">
        <v>720</v>
      </c>
      <c r="C310" s="383">
        <v>3798.138324</v>
      </c>
    </row>
    <row r="311" s="77" customFormat="1" ht="24" customHeight="1" spans="1:3">
      <c r="A311" s="363" t="s">
        <v>721</v>
      </c>
      <c r="B311" s="382" t="s">
        <v>722</v>
      </c>
      <c r="C311" s="383">
        <v>914.609516</v>
      </c>
    </row>
    <row r="312" s="77" customFormat="1" ht="24" customHeight="1" spans="1:3">
      <c r="A312" s="363" t="s">
        <v>723</v>
      </c>
      <c r="B312" s="382" t="s">
        <v>724</v>
      </c>
      <c r="C312" s="383">
        <v>210.364316</v>
      </c>
    </row>
    <row r="313" s="77" customFormat="1" ht="24" customHeight="1" spans="1:3">
      <c r="A313" s="363" t="s">
        <v>725</v>
      </c>
      <c r="B313" s="382" t="s">
        <v>726</v>
      </c>
      <c r="C313" s="383">
        <v>690.497216</v>
      </c>
    </row>
    <row r="314" s="77" customFormat="1" ht="24" customHeight="1" spans="1:3">
      <c r="A314" s="363" t="s">
        <v>727</v>
      </c>
      <c r="B314" s="382" t="s">
        <v>728</v>
      </c>
      <c r="C314" s="383">
        <v>414.257276</v>
      </c>
    </row>
    <row r="315" s="77" customFormat="1" ht="24" customHeight="1" spans="1:3">
      <c r="A315" s="363" t="s">
        <v>729</v>
      </c>
      <c r="B315" s="382" t="s">
        <v>730</v>
      </c>
      <c r="C315" s="383">
        <v>1251</v>
      </c>
    </row>
    <row r="316" s="77" customFormat="1" ht="24" customHeight="1" spans="1:3">
      <c r="A316" s="363" t="s">
        <v>731</v>
      </c>
      <c r="B316" s="382" t="s">
        <v>732</v>
      </c>
      <c r="C316" s="383">
        <v>50.91</v>
      </c>
    </row>
    <row r="317" s="77" customFormat="1" ht="24" customHeight="1" spans="1:3">
      <c r="A317" s="363" t="s">
        <v>733</v>
      </c>
      <c r="B317" s="382" t="s">
        <v>734</v>
      </c>
      <c r="C317" s="383">
        <v>135</v>
      </c>
    </row>
    <row r="318" s="77" customFormat="1" ht="24" customHeight="1" spans="1:3">
      <c r="A318" s="363" t="s">
        <v>735</v>
      </c>
      <c r="B318" s="382" t="s">
        <v>736</v>
      </c>
      <c r="C318" s="383">
        <v>131.5</v>
      </c>
    </row>
    <row r="319" s="77" customFormat="1" ht="24" customHeight="1" spans="1:3">
      <c r="A319" s="363" t="s">
        <v>737</v>
      </c>
      <c r="B319" s="382" t="s">
        <v>738</v>
      </c>
      <c r="C319" s="383">
        <v>5500</v>
      </c>
    </row>
    <row r="320" s="77" customFormat="1" ht="24" customHeight="1" spans="1:3">
      <c r="A320" s="363" t="s">
        <v>739</v>
      </c>
      <c r="B320" s="382" t="s">
        <v>740</v>
      </c>
      <c r="C320" s="383">
        <v>5500</v>
      </c>
    </row>
    <row r="321" s="77" customFormat="1" ht="24" customHeight="1" spans="1:3">
      <c r="A321" s="363" t="s">
        <v>741</v>
      </c>
      <c r="B321" s="382" t="s">
        <v>742</v>
      </c>
      <c r="C321" s="383">
        <v>1264.2415</v>
      </c>
    </row>
    <row r="322" s="77" customFormat="1" ht="24" customHeight="1" spans="1:3">
      <c r="A322" s="363" t="s">
        <v>743</v>
      </c>
      <c r="B322" s="382" t="s">
        <v>744</v>
      </c>
      <c r="C322" s="383">
        <v>6</v>
      </c>
    </row>
    <row r="323" s="77" customFormat="1" ht="24" customHeight="1" spans="1:3">
      <c r="A323" s="363" t="s">
        <v>745</v>
      </c>
      <c r="B323" s="382" t="s">
        <v>746</v>
      </c>
      <c r="C323" s="383">
        <v>90.52</v>
      </c>
    </row>
    <row r="324" s="77" customFormat="1" ht="24" customHeight="1" spans="1:3">
      <c r="A324" s="363" t="s">
        <v>747</v>
      </c>
      <c r="B324" s="382" t="s">
        <v>748</v>
      </c>
      <c r="C324" s="383">
        <v>1167.7215</v>
      </c>
    </row>
    <row r="325" s="77" customFormat="1" ht="24" customHeight="1" spans="1:3">
      <c r="A325" s="363" t="s">
        <v>749</v>
      </c>
      <c r="B325" s="382" t="s">
        <v>750</v>
      </c>
      <c r="C325" s="383">
        <v>3417.723928</v>
      </c>
    </row>
    <row r="326" s="77" customFormat="1" ht="24" customHeight="1" spans="1:3">
      <c r="A326" s="363" t="s">
        <v>751</v>
      </c>
      <c r="B326" s="382" t="s">
        <v>752</v>
      </c>
      <c r="C326" s="383">
        <v>1517.22985</v>
      </c>
    </row>
    <row r="327" s="77" customFormat="1" ht="24" customHeight="1" spans="1:3">
      <c r="A327" s="363" t="s">
        <v>753</v>
      </c>
      <c r="B327" s="382" t="s">
        <v>754</v>
      </c>
      <c r="C327" s="383">
        <v>1900.494078</v>
      </c>
    </row>
    <row r="328" s="77" customFormat="1" ht="24" customHeight="1" spans="1:3">
      <c r="A328" s="363" t="s">
        <v>755</v>
      </c>
      <c r="B328" s="382" t="s">
        <v>756</v>
      </c>
      <c r="C328" s="383">
        <v>6104.4599</v>
      </c>
    </row>
    <row r="329" s="77" customFormat="1" ht="24" customHeight="1" spans="1:3">
      <c r="A329" s="363" t="s">
        <v>757</v>
      </c>
      <c r="B329" s="382" t="s">
        <v>758</v>
      </c>
      <c r="C329" s="383">
        <v>6104.4599</v>
      </c>
    </row>
    <row r="330" s="77" customFormat="1" ht="24" customHeight="1" spans="1:3">
      <c r="A330" s="363" t="s">
        <v>759</v>
      </c>
      <c r="B330" s="382" t="s">
        <v>760</v>
      </c>
      <c r="C330" s="383">
        <v>691.3379</v>
      </c>
    </row>
    <row r="331" s="77" customFormat="1" ht="24" customHeight="1" spans="1:3">
      <c r="A331" s="363" t="s">
        <v>761</v>
      </c>
      <c r="B331" s="382" t="s">
        <v>762</v>
      </c>
      <c r="C331" s="383">
        <v>608.2579</v>
      </c>
    </row>
    <row r="332" s="77" customFormat="1" ht="24" customHeight="1" spans="1:3">
      <c r="A332" s="363" t="s">
        <v>763</v>
      </c>
      <c r="B332" s="382" t="s">
        <v>764</v>
      </c>
      <c r="C332" s="383">
        <v>1</v>
      </c>
    </row>
    <row r="333" s="77" customFormat="1" ht="24" customHeight="1" spans="1:3">
      <c r="A333" s="363" t="s">
        <v>765</v>
      </c>
      <c r="B333" s="382" t="s">
        <v>766</v>
      </c>
      <c r="C333" s="383">
        <v>82.08</v>
      </c>
    </row>
    <row r="334" s="77" customFormat="1" ht="24" customHeight="1" spans="1:3">
      <c r="A334" s="363" t="s">
        <v>767</v>
      </c>
      <c r="B334" s="382" t="s">
        <v>768</v>
      </c>
      <c r="C334" s="383">
        <v>101.5</v>
      </c>
    </row>
    <row r="335" s="77" customFormat="1" ht="24" customHeight="1" spans="1:3">
      <c r="A335" s="363" t="s">
        <v>769</v>
      </c>
      <c r="B335" s="382" t="s">
        <v>770</v>
      </c>
      <c r="C335" s="383">
        <v>101</v>
      </c>
    </row>
    <row r="336" s="77" customFormat="1" ht="24" customHeight="1" spans="1:3">
      <c r="A336" s="363" t="s">
        <v>771</v>
      </c>
      <c r="B336" s="382" t="s">
        <v>772</v>
      </c>
      <c r="C336" s="383">
        <v>0.5</v>
      </c>
    </row>
    <row r="337" s="77" customFormat="1" ht="24" customHeight="1" spans="1:3">
      <c r="A337" s="363" t="s">
        <v>773</v>
      </c>
      <c r="B337" s="382" t="s">
        <v>774</v>
      </c>
      <c r="C337" s="383">
        <v>196.198692</v>
      </c>
    </row>
    <row r="338" s="77" customFormat="1" ht="24" customHeight="1" spans="1:3">
      <c r="A338" s="363" t="s">
        <v>775</v>
      </c>
      <c r="B338" s="382" t="s">
        <v>160</v>
      </c>
      <c r="C338" s="383">
        <v>55.363092</v>
      </c>
    </row>
    <row r="339" s="77" customFormat="1" ht="24" customHeight="1" spans="1:3">
      <c r="A339" s="363" t="s">
        <v>776</v>
      </c>
      <c r="B339" s="382" t="s">
        <v>231</v>
      </c>
      <c r="C339" s="383">
        <v>0.96</v>
      </c>
    </row>
    <row r="340" s="77" customFormat="1" ht="24" customHeight="1" spans="1:3">
      <c r="A340" s="363" t="s">
        <v>777</v>
      </c>
      <c r="B340" s="382" t="s">
        <v>778</v>
      </c>
      <c r="C340" s="383">
        <v>2</v>
      </c>
    </row>
    <row r="341" s="77" customFormat="1" ht="24" customHeight="1" spans="1:3">
      <c r="A341" s="363" t="s">
        <v>779</v>
      </c>
      <c r="B341" s="382" t="s">
        <v>780</v>
      </c>
      <c r="C341" s="383">
        <v>137.8756</v>
      </c>
    </row>
    <row r="342" s="77" customFormat="1" ht="24" customHeight="1" spans="1:3">
      <c r="A342" s="363" t="s">
        <v>781</v>
      </c>
      <c r="B342" s="382" t="s">
        <v>782</v>
      </c>
      <c r="C342" s="383">
        <v>32</v>
      </c>
    </row>
    <row r="343" s="77" customFormat="1" ht="24" customHeight="1" spans="1:3">
      <c r="A343" s="363" t="s">
        <v>783</v>
      </c>
      <c r="B343" s="382" t="s">
        <v>784</v>
      </c>
      <c r="C343" s="383">
        <v>32</v>
      </c>
    </row>
    <row r="344" s="77" customFormat="1" ht="24" customHeight="1" spans="1:3">
      <c r="A344" s="363" t="s">
        <v>785</v>
      </c>
      <c r="B344" s="382" t="s">
        <v>786</v>
      </c>
      <c r="C344" s="383">
        <v>142.81</v>
      </c>
    </row>
    <row r="345" s="77" customFormat="1" ht="24" customHeight="1" spans="1:3">
      <c r="A345" s="363" t="s">
        <v>787</v>
      </c>
      <c r="B345" s="382" t="s">
        <v>788</v>
      </c>
      <c r="C345" s="383">
        <v>142.81</v>
      </c>
    </row>
    <row r="346" s="77" customFormat="1" ht="24" customHeight="1" spans="1:3">
      <c r="A346" s="363" t="s">
        <v>789</v>
      </c>
      <c r="B346" s="382" t="s">
        <v>790</v>
      </c>
      <c r="C346" s="383">
        <v>6130.262144</v>
      </c>
    </row>
    <row r="347" s="77" customFormat="1" ht="24" customHeight="1" spans="1:3">
      <c r="A347" s="363" t="s">
        <v>791</v>
      </c>
      <c r="B347" s="382" t="s">
        <v>792</v>
      </c>
      <c r="C347" s="383">
        <v>419.060144</v>
      </c>
    </row>
    <row r="348" s="77" customFormat="1" ht="24" customHeight="1" spans="1:3">
      <c r="A348" s="363" t="s">
        <v>793</v>
      </c>
      <c r="B348" s="382" t="s">
        <v>160</v>
      </c>
      <c r="C348" s="383">
        <v>276.460544</v>
      </c>
    </row>
    <row r="349" s="77" customFormat="1" ht="24" customHeight="1" spans="1:3">
      <c r="A349" s="363" t="s">
        <v>794</v>
      </c>
      <c r="B349" s="382" t="s">
        <v>795</v>
      </c>
      <c r="C349" s="383">
        <v>10</v>
      </c>
    </row>
    <row r="350" s="77" customFormat="1" ht="24" customHeight="1" spans="1:3">
      <c r="A350" s="363" t="s">
        <v>796</v>
      </c>
      <c r="B350" s="382" t="s">
        <v>797</v>
      </c>
      <c r="C350" s="383">
        <v>132.5996</v>
      </c>
    </row>
    <row r="351" s="77" customFormat="1" ht="24" customHeight="1" spans="1:3">
      <c r="A351" s="363" t="s">
        <v>798</v>
      </c>
      <c r="B351" s="382" t="s">
        <v>799</v>
      </c>
      <c r="C351" s="383">
        <v>2202.25</v>
      </c>
    </row>
    <row r="352" s="77" customFormat="1" ht="24" customHeight="1" spans="1:3">
      <c r="A352" s="363" t="s">
        <v>800</v>
      </c>
      <c r="B352" s="382" t="s">
        <v>801</v>
      </c>
      <c r="C352" s="383">
        <v>526</v>
      </c>
    </row>
    <row r="353" s="77" customFormat="1" ht="24" customHeight="1" spans="1:3">
      <c r="A353" s="363" t="s">
        <v>802</v>
      </c>
      <c r="B353" s="382" t="s">
        <v>803</v>
      </c>
      <c r="C353" s="383">
        <v>1676.25</v>
      </c>
    </row>
    <row r="354" s="77" customFormat="1" ht="24" customHeight="1" spans="1:3">
      <c r="A354" s="363" t="s">
        <v>804</v>
      </c>
      <c r="B354" s="382" t="s">
        <v>805</v>
      </c>
      <c r="C354" s="383">
        <v>3078.752</v>
      </c>
    </row>
    <row r="355" s="77" customFormat="1" ht="24" customHeight="1" spans="1:3">
      <c r="A355" s="363" t="s">
        <v>806</v>
      </c>
      <c r="B355" s="382" t="s">
        <v>807</v>
      </c>
      <c r="C355" s="383">
        <v>1305.288</v>
      </c>
    </row>
    <row r="356" s="77" customFormat="1" ht="24" customHeight="1" spans="1:3">
      <c r="A356" s="363" t="s">
        <v>808</v>
      </c>
      <c r="B356" s="382" t="s">
        <v>809</v>
      </c>
      <c r="C356" s="384">
        <v>1773.464</v>
      </c>
    </row>
    <row r="357" s="77" customFormat="1" ht="24" customHeight="1" spans="1:3">
      <c r="A357" s="363" t="s">
        <v>810</v>
      </c>
      <c r="B357" s="382" t="s">
        <v>811</v>
      </c>
      <c r="C357" s="383"/>
    </row>
    <row r="358" s="77" customFormat="1" ht="24" customHeight="1" spans="1:3">
      <c r="A358" s="363" t="s">
        <v>812</v>
      </c>
      <c r="B358" s="382" t="s">
        <v>813</v>
      </c>
      <c r="C358" s="383">
        <v>150</v>
      </c>
    </row>
    <row r="359" s="77" customFormat="1" ht="24" customHeight="1" spans="1:3">
      <c r="A359" s="363" t="s">
        <v>814</v>
      </c>
      <c r="B359" s="382" t="s">
        <v>815</v>
      </c>
      <c r="C359" s="383">
        <v>150</v>
      </c>
    </row>
    <row r="360" s="77" customFormat="1" ht="24" customHeight="1" spans="1:3">
      <c r="A360" s="363" t="s">
        <v>816</v>
      </c>
      <c r="B360" s="382" t="s">
        <v>817</v>
      </c>
      <c r="C360" s="383">
        <v>280.2</v>
      </c>
    </row>
    <row r="361" s="77" customFormat="1" ht="24" customHeight="1" spans="1:3">
      <c r="A361" s="363" t="s">
        <v>818</v>
      </c>
      <c r="B361" s="382" t="s">
        <v>819</v>
      </c>
      <c r="C361" s="383">
        <v>253.2</v>
      </c>
    </row>
    <row r="362" s="77" customFormat="1" ht="24" customHeight="1" spans="1:3">
      <c r="A362" s="363" t="s">
        <v>820</v>
      </c>
      <c r="B362" s="382" t="s">
        <v>821</v>
      </c>
      <c r="C362" s="383">
        <v>27</v>
      </c>
    </row>
    <row r="363" s="77" customFormat="1" ht="24" customHeight="1" spans="1:3">
      <c r="A363" s="363" t="s">
        <v>822</v>
      </c>
      <c r="B363" s="382" t="s">
        <v>823</v>
      </c>
      <c r="C363" s="383"/>
    </row>
    <row r="364" s="77" customFormat="1" ht="24" customHeight="1" spans="1:3">
      <c r="A364" s="363" t="s">
        <v>824</v>
      </c>
      <c r="B364" s="382" t="s">
        <v>825</v>
      </c>
      <c r="C364" s="383">
        <v>24087.570771</v>
      </c>
    </row>
    <row r="365" s="77" customFormat="1" ht="24" customHeight="1" spans="1:3">
      <c r="A365" s="363" t="s">
        <v>826</v>
      </c>
      <c r="B365" s="382" t="s">
        <v>827</v>
      </c>
      <c r="C365" s="384">
        <v>1917.402632</v>
      </c>
    </row>
    <row r="366" s="77" customFormat="1" ht="24" customHeight="1" spans="1:3">
      <c r="A366" s="363" t="s">
        <v>828</v>
      </c>
      <c r="B366" s="382" t="s">
        <v>160</v>
      </c>
      <c r="C366" s="383">
        <v>764.299496</v>
      </c>
    </row>
    <row r="367" s="77" customFormat="1" ht="24" customHeight="1" spans="1:3">
      <c r="A367" s="363" t="s">
        <v>829</v>
      </c>
      <c r="B367" s="382" t="s">
        <v>830</v>
      </c>
      <c r="C367" s="383">
        <v>538.6</v>
      </c>
    </row>
    <row r="368" s="77" customFormat="1" ht="24" customHeight="1" spans="1:3">
      <c r="A368" s="363" t="s">
        <v>831</v>
      </c>
      <c r="B368" s="382" t="s">
        <v>832</v>
      </c>
      <c r="C368" s="383">
        <v>614.503136</v>
      </c>
    </row>
    <row r="369" s="77" customFormat="1" ht="24" customHeight="1" spans="1:3">
      <c r="A369" s="363" t="s">
        <v>833</v>
      </c>
      <c r="B369" s="382" t="s">
        <v>834</v>
      </c>
      <c r="C369" s="383">
        <v>251.67</v>
      </c>
    </row>
    <row r="370" s="77" customFormat="1" ht="24" customHeight="1" spans="1:3">
      <c r="A370" s="363" t="s">
        <v>835</v>
      </c>
      <c r="B370" s="382" t="s">
        <v>836</v>
      </c>
      <c r="C370" s="383">
        <v>251.67</v>
      </c>
    </row>
    <row r="371" s="77" customFormat="1" ht="24" customHeight="1" spans="1:3">
      <c r="A371" s="363" t="s">
        <v>837</v>
      </c>
      <c r="B371" s="382" t="s">
        <v>838</v>
      </c>
      <c r="C371" s="383">
        <v>17517.551139</v>
      </c>
    </row>
    <row r="372" s="77" customFormat="1" ht="24" customHeight="1" spans="1:3">
      <c r="A372" s="363" t="s">
        <v>839</v>
      </c>
      <c r="B372" s="382" t="s">
        <v>840</v>
      </c>
      <c r="C372" s="383">
        <v>2000</v>
      </c>
    </row>
    <row r="373" s="77" customFormat="1" ht="24" customHeight="1" spans="1:3">
      <c r="A373" s="363" t="s">
        <v>841</v>
      </c>
      <c r="B373" s="382" t="s">
        <v>842</v>
      </c>
      <c r="C373" s="383">
        <v>15517.551139</v>
      </c>
    </row>
    <row r="374" s="77" customFormat="1" ht="24" customHeight="1" spans="1:3">
      <c r="A374" s="363" t="s">
        <v>843</v>
      </c>
      <c r="B374" s="382" t="s">
        <v>844</v>
      </c>
      <c r="C374" s="383">
        <v>4375.697</v>
      </c>
    </row>
    <row r="375" s="77" customFormat="1" ht="24" customHeight="1" spans="1:3">
      <c r="A375" s="363" t="s">
        <v>845</v>
      </c>
      <c r="B375" s="382" t="s">
        <v>846</v>
      </c>
      <c r="C375" s="383">
        <v>4375.697</v>
      </c>
    </row>
    <row r="376" s="77" customFormat="1" ht="24" customHeight="1" spans="1:3">
      <c r="A376" s="363" t="s">
        <v>847</v>
      </c>
      <c r="B376" s="382" t="s">
        <v>848</v>
      </c>
      <c r="C376" s="383">
        <v>25.25</v>
      </c>
    </row>
    <row r="377" s="77" customFormat="1" ht="24" customHeight="1" spans="1:3">
      <c r="A377" s="363" t="s">
        <v>849</v>
      </c>
      <c r="B377" s="382" t="s">
        <v>850</v>
      </c>
      <c r="C377" s="383">
        <v>25.25</v>
      </c>
    </row>
    <row r="378" s="77" customFormat="1" ht="24" customHeight="1" spans="1:3">
      <c r="A378" s="363" t="s">
        <v>851</v>
      </c>
      <c r="B378" s="382" t="s">
        <v>852</v>
      </c>
      <c r="C378" s="383">
        <v>38681.530087</v>
      </c>
    </row>
    <row r="379" s="77" customFormat="1" ht="24" customHeight="1" spans="1:3">
      <c r="A379" s="363" t="s">
        <v>853</v>
      </c>
      <c r="B379" s="382" t="s">
        <v>854</v>
      </c>
      <c r="C379" s="383">
        <v>4710.961355</v>
      </c>
    </row>
    <row r="380" s="77" customFormat="1" ht="24" customHeight="1" spans="1:3">
      <c r="A380" s="363" t="s">
        <v>855</v>
      </c>
      <c r="B380" s="382" t="s">
        <v>160</v>
      </c>
      <c r="C380" s="383">
        <v>781.023652</v>
      </c>
    </row>
    <row r="381" s="77" customFormat="1" ht="24" customHeight="1" spans="1:3">
      <c r="A381" s="363" t="s">
        <v>856</v>
      </c>
      <c r="B381" s="382" t="s">
        <v>194</v>
      </c>
      <c r="C381" s="383">
        <v>359.103288</v>
      </c>
    </row>
    <row r="382" s="77" customFormat="1" ht="24" customHeight="1" spans="1:3">
      <c r="A382" s="363" t="s">
        <v>857</v>
      </c>
      <c r="B382" s="382" t="s">
        <v>858</v>
      </c>
      <c r="C382" s="383">
        <v>60</v>
      </c>
    </row>
    <row r="383" s="77" customFormat="1" ht="24" customHeight="1" spans="1:3">
      <c r="A383" s="363" t="s">
        <v>859</v>
      </c>
      <c r="B383" s="382" t="s">
        <v>860</v>
      </c>
      <c r="C383" s="383">
        <v>28.61</v>
      </c>
    </row>
    <row r="384" s="77" customFormat="1" ht="24" customHeight="1" spans="1:3">
      <c r="A384" s="363" t="s">
        <v>861</v>
      </c>
      <c r="B384" s="382" t="s">
        <v>862</v>
      </c>
      <c r="C384" s="383">
        <v>116.4948</v>
      </c>
    </row>
    <row r="385" s="77" customFormat="1" ht="24" customHeight="1" spans="1:3">
      <c r="A385" s="363" t="s">
        <v>863</v>
      </c>
      <c r="B385" s="382" t="s">
        <v>864</v>
      </c>
      <c r="C385" s="383">
        <v>3.76</v>
      </c>
    </row>
    <row r="386" s="77" customFormat="1" ht="24" customHeight="1" spans="1:3">
      <c r="A386" s="363" t="s">
        <v>865</v>
      </c>
      <c r="B386" s="382" t="s">
        <v>866</v>
      </c>
      <c r="C386" s="383">
        <v>24</v>
      </c>
    </row>
    <row r="387" s="77" customFormat="1" ht="24" customHeight="1" spans="1:3">
      <c r="A387" s="363" t="s">
        <v>867</v>
      </c>
      <c r="B387" s="382" t="s">
        <v>868</v>
      </c>
      <c r="C387" s="383">
        <v>10</v>
      </c>
    </row>
    <row r="388" s="77" customFormat="1" ht="24" customHeight="1" spans="1:3">
      <c r="A388" s="363" t="s">
        <v>869</v>
      </c>
      <c r="B388" s="382" t="s">
        <v>870</v>
      </c>
      <c r="C388" s="383">
        <v>25.0147</v>
      </c>
    </row>
    <row r="389" s="77" customFormat="1" ht="24" customHeight="1" spans="1:3">
      <c r="A389" s="363" t="s">
        <v>871</v>
      </c>
      <c r="B389" s="382" t="s">
        <v>872</v>
      </c>
      <c r="C389" s="383">
        <v>12</v>
      </c>
    </row>
    <row r="390" s="77" customFormat="1" ht="24" customHeight="1" spans="1:3">
      <c r="A390" s="363" t="s">
        <v>873</v>
      </c>
      <c r="B390" s="382" t="s">
        <v>874</v>
      </c>
      <c r="C390" s="383">
        <v>964</v>
      </c>
    </row>
    <row r="391" s="77" customFormat="1" ht="24" customHeight="1" spans="1:3">
      <c r="A391" s="363" t="s">
        <v>875</v>
      </c>
      <c r="B391" s="382" t="s">
        <v>876</v>
      </c>
      <c r="C391" s="383">
        <v>2326.954915</v>
      </c>
    </row>
    <row r="392" s="77" customFormat="1" ht="24" customHeight="1" spans="1:3">
      <c r="A392" s="363" t="s">
        <v>877</v>
      </c>
      <c r="B392" s="382" t="s">
        <v>878</v>
      </c>
      <c r="C392" s="383">
        <v>7931.026444</v>
      </c>
    </row>
    <row r="393" s="77" customFormat="1" ht="24" customHeight="1" spans="1:3">
      <c r="A393" s="363" t="s">
        <v>879</v>
      </c>
      <c r="B393" s="382" t="s">
        <v>160</v>
      </c>
      <c r="C393" s="383">
        <v>1296.188968</v>
      </c>
    </row>
    <row r="394" s="77" customFormat="1" ht="24" customHeight="1" spans="1:3">
      <c r="A394" s="363" t="s">
        <v>880</v>
      </c>
      <c r="B394" s="382" t="s">
        <v>881</v>
      </c>
      <c r="C394" s="383">
        <v>20</v>
      </c>
    </row>
    <row r="395" s="77" customFormat="1" ht="24" customHeight="1" spans="1:3">
      <c r="A395" s="363" t="s">
        <v>882</v>
      </c>
      <c r="B395" s="382" t="s">
        <v>883</v>
      </c>
      <c r="C395" s="383">
        <v>5632.12</v>
      </c>
    </row>
    <row r="396" s="77" customFormat="1" ht="24" customHeight="1" spans="1:3">
      <c r="A396" s="363" t="s">
        <v>884</v>
      </c>
      <c r="B396" s="382" t="s">
        <v>885</v>
      </c>
      <c r="C396" s="383">
        <v>142.4379</v>
      </c>
    </row>
    <row r="397" s="77" customFormat="1" ht="24" customHeight="1" spans="1:3">
      <c r="A397" s="363" t="s">
        <v>886</v>
      </c>
      <c r="B397" s="382" t="s">
        <v>887</v>
      </c>
      <c r="C397" s="383">
        <v>23</v>
      </c>
    </row>
    <row r="398" s="77" customFormat="1" ht="24" customHeight="1" spans="1:3">
      <c r="A398" s="363" t="s">
        <v>888</v>
      </c>
      <c r="B398" s="382" t="s">
        <v>889</v>
      </c>
      <c r="C398" s="383">
        <v>15.3</v>
      </c>
    </row>
    <row r="399" s="77" customFormat="1" ht="24" customHeight="1" spans="1:3">
      <c r="A399" s="363" t="s">
        <v>890</v>
      </c>
      <c r="B399" s="382" t="s">
        <v>891</v>
      </c>
      <c r="C399" s="383">
        <v>801.979576</v>
      </c>
    </row>
    <row r="400" s="77" customFormat="1" ht="24" customHeight="1" spans="1:3">
      <c r="A400" s="363" t="s">
        <v>892</v>
      </c>
      <c r="B400" s="382" t="s">
        <v>893</v>
      </c>
      <c r="C400" s="383">
        <v>8494.498688</v>
      </c>
    </row>
    <row r="401" s="77" customFormat="1" ht="24" customHeight="1" spans="1:3">
      <c r="A401" s="363" t="s">
        <v>894</v>
      </c>
      <c r="B401" s="382" t="s">
        <v>160</v>
      </c>
      <c r="C401" s="383">
        <v>665.044688</v>
      </c>
    </row>
    <row r="402" s="77" customFormat="1" ht="24" customHeight="1" spans="1:3">
      <c r="A402" s="363" t="s">
        <v>895</v>
      </c>
      <c r="B402" s="382" t="s">
        <v>896</v>
      </c>
      <c r="C402" s="383">
        <v>5000.24</v>
      </c>
    </row>
    <row r="403" s="77" customFormat="1" ht="24" customHeight="1" spans="1:3">
      <c r="A403" s="363" t="s">
        <v>897</v>
      </c>
      <c r="B403" s="382" t="s">
        <v>898</v>
      </c>
      <c r="C403" s="383">
        <v>518.602</v>
      </c>
    </row>
    <row r="404" s="77" customFormat="1" ht="24" customHeight="1" spans="1:3">
      <c r="A404" s="363" t="s">
        <v>899</v>
      </c>
      <c r="B404" s="382" t="s">
        <v>900</v>
      </c>
      <c r="C404" s="383">
        <v>80</v>
      </c>
    </row>
    <row r="405" s="77" customFormat="1" ht="24" customHeight="1" spans="1:3">
      <c r="A405" s="363" t="s">
        <v>901</v>
      </c>
      <c r="B405" s="382" t="s">
        <v>902</v>
      </c>
      <c r="C405" s="383">
        <v>10</v>
      </c>
    </row>
    <row r="406" s="77" customFormat="1" ht="24" customHeight="1" spans="1:3">
      <c r="A406" s="363" t="s">
        <v>903</v>
      </c>
      <c r="B406" s="382" t="s">
        <v>904</v>
      </c>
      <c r="C406" s="383">
        <v>1181</v>
      </c>
    </row>
    <row r="407" s="77" customFormat="1" ht="24" customHeight="1" spans="1:3">
      <c r="A407" s="363" t="s">
        <v>905</v>
      </c>
      <c r="B407" s="382" t="s">
        <v>906</v>
      </c>
      <c r="C407" s="383">
        <v>0.47</v>
      </c>
    </row>
    <row r="408" s="77" customFormat="1" ht="24" customHeight="1" spans="1:3">
      <c r="A408" s="363" t="s">
        <v>907</v>
      </c>
      <c r="B408" s="382" t="s">
        <v>908</v>
      </c>
      <c r="C408" s="383">
        <v>1039.142</v>
      </c>
    </row>
    <row r="409" s="77" customFormat="1" ht="24" customHeight="1" spans="1:3">
      <c r="A409" s="363" t="s">
        <v>909</v>
      </c>
      <c r="B409" s="382" t="s">
        <v>910</v>
      </c>
      <c r="C409" s="383">
        <v>4183.0861</v>
      </c>
    </row>
    <row r="410" s="77" customFormat="1" ht="24" customHeight="1" spans="1:3">
      <c r="A410" s="363" t="s">
        <v>911</v>
      </c>
      <c r="B410" s="382" t="s">
        <v>912</v>
      </c>
      <c r="C410" s="383">
        <v>3441.7191</v>
      </c>
    </row>
    <row r="411" s="77" customFormat="1" ht="24" customHeight="1" spans="1:3">
      <c r="A411" s="363" t="s">
        <v>913</v>
      </c>
      <c r="B411" s="382" t="s">
        <v>914</v>
      </c>
      <c r="C411" s="383">
        <v>741.367</v>
      </c>
    </row>
    <row r="412" s="77" customFormat="1" ht="24" customHeight="1" spans="1:3">
      <c r="A412" s="363" t="s">
        <v>915</v>
      </c>
      <c r="B412" s="382" t="s">
        <v>916</v>
      </c>
      <c r="C412" s="383">
        <v>4534.72</v>
      </c>
    </row>
    <row r="413" s="77" customFormat="1" ht="24" customHeight="1" spans="1:3">
      <c r="A413" s="363" t="s">
        <v>917</v>
      </c>
      <c r="B413" s="382" t="s">
        <v>918</v>
      </c>
      <c r="C413" s="383">
        <v>4414.02</v>
      </c>
    </row>
    <row r="414" s="77" customFormat="1" ht="24" customHeight="1" spans="1:3">
      <c r="A414" s="363" t="s">
        <v>919</v>
      </c>
      <c r="B414" s="382" t="s">
        <v>920</v>
      </c>
      <c r="C414" s="383">
        <v>35</v>
      </c>
    </row>
    <row r="415" s="77" customFormat="1" ht="24" customHeight="1" spans="1:3">
      <c r="A415" s="363" t="s">
        <v>921</v>
      </c>
      <c r="B415" s="382" t="s">
        <v>922</v>
      </c>
      <c r="C415" s="383">
        <v>85.7</v>
      </c>
    </row>
    <row r="416" s="77" customFormat="1" ht="24" customHeight="1" spans="1:3">
      <c r="A416" s="363" t="s">
        <v>923</v>
      </c>
      <c r="B416" s="382" t="s">
        <v>924</v>
      </c>
      <c r="C416" s="383">
        <v>755.2175</v>
      </c>
    </row>
    <row r="417" s="77" customFormat="1" ht="24" customHeight="1" spans="1:3">
      <c r="A417" s="363" t="s">
        <v>925</v>
      </c>
      <c r="B417" s="382" t="s">
        <v>926</v>
      </c>
      <c r="C417" s="383">
        <v>755.2175</v>
      </c>
    </row>
    <row r="418" s="77" customFormat="1" ht="24" customHeight="1" spans="1:3">
      <c r="A418" s="363" t="s">
        <v>927</v>
      </c>
      <c r="B418" s="382" t="s">
        <v>928</v>
      </c>
      <c r="C418" s="383">
        <v>8072.02</v>
      </c>
    </row>
    <row r="419" s="77" customFormat="1" ht="24" customHeight="1" spans="1:3">
      <c r="A419" s="363" t="s">
        <v>929</v>
      </c>
      <c r="B419" s="382" t="s">
        <v>930</v>
      </c>
      <c r="C419" s="383">
        <v>8072.02</v>
      </c>
    </row>
    <row r="420" s="77" customFormat="1" ht="24" customHeight="1" spans="1:3">
      <c r="A420" s="363" t="s">
        <v>931</v>
      </c>
      <c r="B420" s="382" t="s">
        <v>932</v>
      </c>
      <c r="C420" s="383">
        <v>28275.458212</v>
      </c>
    </row>
    <row r="421" s="77" customFormat="1" ht="24" customHeight="1" spans="1:3">
      <c r="A421" s="363" t="s">
        <v>933</v>
      </c>
      <c r="B421" s="382" t="s">
        <v>934</v>
      </c>
      <c r="C421" s="383">
        <v>7633.416912</v>
      </c>
    </row>
    <row r="422" s="77" customFormat="1" ht="24" customHeight="1" spans="1:3">
      <c r="A422" s="363" t="s">
        <v>935</v>
      </c>
      <c r="B422" s="382" t="s">
        <v>160</v>
      </c>
      <c r="C422" s="383">
        <v>631.059812</v>
      </c>
    </row>
    <row r="423" s="77" customFormat="1" ht="24" customHeight="1" spans="1:3">
      <c r="A423" s="363" t="s">
        <v>936</v>
      </c>
      <c r="B423" s="382" t="s">
        <v>937</v>
      </c>
      <c r="C423" s="383">
        <v>5999.8728</v>
      </c>
    </row>
    <row r="424" s="77" customFormat="1" ht="24" customHeight="1" spans="1:3">
      <c r="A424" s="363" t="s">
        <v>938</v>
      </c>
      <c r="B424" s="382" t="s">
        <v>939</v>
      </c>
      <c r="C424" s="383">
        <v>540.74</v>
      </c>
    </row>
    <row r="425" s="77" customFormat="1" ht="24" customHeight="1" spans="1:3">
      <c r="A425" s="363" t="s">
        <v>940</v>
      </c>
      <c r="B425" s="382" t="s">
        <v>941</v>
      </c>
      <c r="C425" s="384">
        <v>461.7443</v>
      </c>
    </row>
    <row r="426" s="77" customFormat="1" ht="24" customHeight="1" spans="1:3">
      <c r="A426" s="363" t="s">
        <v>942</v>
      </c>
      <c r="B426" s="382" t="s">
        <v>943</v>
      </c>
      <c r="C426" s="384">
        <v>19.1093</v>
      </c>
    </row>
    <row r="427" s="77" customFormat="1" ht="24" customHeight="1" spans="1:3">
      <c r="A427" s="363" t="s">
        <v>944</v>
      </c>
      <c r="B427" s="382" t="s">
        <v>945</v>
      </c>
      <c r="C427" s="383">
        <v>19.1093</v>
      </c>
    </row>
    <row r="428" s="77" customFormat="1" ht="24" customHeight="1" spans="1:3">
      <c r="A428" s="363" t="s">
        <v>946</v>
      </c>
      <c r="B428" s="382" t="s">
        <v>947</v>
      </c>
      <c r="C428" s="383">
        <v>20622.932</v>
      </c>
    </row>
    <row r="429" s="77" customFormat="1" ht="24" customHeight="1" spans="1:3">
      <c r="A429" s="363" t="s">
        <v>948</v>
      </c>
      <c r="B429" s="382" t="s">
        <v>949</v>
      </c>
      <c r="C429" s="383">
        <v>16628.7</v>
      </c>
    </row>
    <row r="430" s="77" customFormat="1" ht="24" customHeight="1" spans="1:3">
      <c r="A430" s="363" t="s">
        <v>950</v>
      </c>
      <c r="B430" s="382" t="s">
        <v>951</v>
      </c>
      <c r="C430" s="383">
        <v>3994.232</v>
      </c>
    </row>
    <row r="431" s="77" customFormat="1" ht="24" customHeight="1" spans="1:3">
      <c r="A431" s="363" t="s">
        <v>952</v>
      </c>
      <c r="B431" s="382" t="s">
        <v>953</v>
      </c>
      <c r="C431" s="383">
        <v>81.68</v>
      </c>
    </row>
    <row r="432" s="77" customFormat="1" ht="24" customHeight="1" spans="1:3">
      <c r="A432" s="363" t="s">
        <v>954</v>
      </c>
      <c r="B432" s="382" t="s">
        <v>955</v>
      </c>
      <c r="C432" s="383">
        <v>31.68</v>
      </c>
    </row>
    <row r="433" s="77" customFormat="1" ht="24" customHeight="1" spans="1:3">
      <c r="A433" s="363" t="s">
        <v>956</v>
      </c>
      <c r="B433" s="382" t="s">
        <v>957</v>
      </c>
      <c r="C433" s="383">
        <v>30</v>
      </c>
    </row>
    <row r="434" s="77" customFormat="1" ht="24" customHeight="1" spans="1:3">
      <c r="A434" s="363" t="s">
        <v>958</v>
      </c>
      <c r="B434" s="382" t="s">
        <v>959</v>
      </c>
      <c r="C434" s="383">
        <v>1.68</v>
      </c>
    </row>
    <row r="435" s="77" customFormat="1" ht="24" customHeight="1" spans="1:3">
      <c r="A435" s="363" t="s">
        <v>960</v>
      </c>
      <c r="B435" s="382" t="s">
        <v>961</v>
      </c>
      <c r="C435" s="383">
        <v>50</v>
      </c>
    </row>
    <row r="436" s="77" customFormat="1" ht="24" customHeight="1" spans="1:3">
      <c r="A436" s="363" t="s">
        <v>962</v>
      </c>
      <c r="B436" s="382" t="s">
        <v>963</v>
      </c>
      <c r="C436" s="383">
        <v>50</v>
      </c>
    </row>
    <row r="437" s="77" customFormat="1" ht="24" customHeight="1" spans="1:3">
      <c r="A437" s="363" t="s">
        <v>964</v>
      </c>
      <c r="B437" s="382" t="s">
        <v>965</v>
      </c>
      <c r="C437" s="383">
        <v>561.238176</v>
      </c>
    </row>
    <row r="438" s="77" customFormat="1" ht="24" customHeight="1" spans="1:3">
      <c r="A438" s="363" t="s">
        <v>966</v>
      </c>
      <c r="B438" s="382" t="s">
        <v>967</v>
      </c>
      <c r="C438" s="383">
        <v>561.238176</v>
      </c>
    </row>
    <row r="439" s="77" customFormat="1" ht="24" customHeight="1" spans="1:3">
      <c r="A439" s="363" t="s">
        <v>968</v>
      </c>
      <c r="B439" s="382" t="s">
        <v>160</v>
      </c>
      <c r="C439" s="383">
        <v>109.674176</v>
      </c>
    </row>
    <row r="440" s="77" customFormat="1" ht="24" customHeight="1" spans="1:3">
      <c r="A440" s="363" t="s">
        <v>969</v>
      </c>
      <c r="B440" s="382" t="s">
        <v>970</v>
      </c>
      <c r="C440" s="383">
        <v>451.564</v>
      </c>
    </row>
    <row r="441" s="77" customFormat="1" ht="24" customHeight="1" spans="1:3">
      <c r="A441" s="363" t="s">
        <v>971</v>
      </c>
      <c r="B441" s="382" t="s">
        <v>972</v>
      </c>
      <c r="C441" s="383"/>
    </row>
    <row r="442" s="77" customFormat="1" ht="24" customHeight="1" spans="1:3">
      <c r="A442" s="363" t="s">
        <v>973</v>
      </c>
      <c r="B442" s="382" t="s">
        <v>974</v>
      </c>
      <c r="C442" s="384"/>
    </row>
    <row r="443" s="77" customFormat="1" ht="24" customHeight="1" spans="1:3">
      <c r="A443" s="363" t="s">
        <v>975</v>
      </c>
      <c r="B443" s="382" t="s">
        <v>976</v>
      </c>
      <c r="C443" s="383">
        <v>10334.135596</v>
      </c>
    </row>
    <row r="444" s="77" customFormat="1" ht="24" customHeight="1" spans="1:3">
      <c r="A444" s="363" t="s">
        <v>977</v>
      </c>
      <c r="B444" s="382" t="s">
        <v>978</v>
      </c>
      <c r="C444" s="383">
        <v>10105.225596</v>
      </c>
    </row>
    <row r="445" s="77" customFormat="1" ht="24" customHeight="1" spans="1:3">
      <c r="A445" s="363" t="s">
        <v>979</v>
      </c>
      <c r="B445" s="382" t="s">
        <v>160</v>
      </c>
      <c r="C445" s="383">
        <v>532.807596</v>
      </c>
    </row>
    <row r="446" s="77" customFormat="1" ht="24" customHeight="1" spans="1:3">
      <c r="A446" s="363" t="s">
        <v>980</v>
      </c>
      <c r="B446" s="382" t="s">
        <v>981</v>
      </c>
      <c r="C446" s="383">
        <v>558.5</v>
      </c>
    </row>
    <row r="447" s="77" customFormat="1" ht="24" customHeight="1" spans="1:3">
      <c r="A447" s="363" t="s">
        <v>982</v>
      </c>
      <c r="B447" s="382" t="s">
        <v>983</v>
      </c>
      <c r="C447" s="383">
        <v>93</v>
      </c>
    </row>
    <row r="448" s="77" customFormat="1" ht="24" customHeight="1" spans="1:3">
      <c r="A448" s="363" t="s">
        <v>984</v>
      </c>
      <c r="B448" s="382" t="s">
        <v>985</v>
      </c>
      <c r="C448" s="383">
        <v>21</v>
      </c>
    </row>
    <row r="449" s="77" customFormat="1" ht="24" customHeight="1" spans="1:3">
      <c r="A449" s="363" t="s">
        <v>986</v>
      </c>
      <c r="B449" s="382" t="s">
        <v>987</v>
      </c>
      <c r="C449" s="383">
        <v>38</v>
      </c>
    </row>
    <row r="450" s="77" customFormat="1" ht="24" customHeight="1" spans="1:3">
      <c r="A450" s="363" t="s">
        <v>988</v>
      </c>
      <c r="B450" s="382" t="s">
        <v>989</v>
      </c>
      <c r="C450" s="383">
        <v>53</v>
      </c>
    </row>
    <row r="451" s="77" customFormat="1" ht="24" customHeight="1" spans="1:3">
      <c r="A451" s="363" t="s">
        <v>990</v>
      </c>
      <c r="B451" s="382" t="s">
        <v>991</v>
      </c>
      <c r="C451" s="383">
        <v>2553</v>
      </c>
    </row>
    <row r="452" s="77" customFormat="1" ht="24" customHeight="1" spans="1:3">
      <c r="A452" s="363" t="s">
        <v>992</v>
      </c>
      <c r="B452" s="382" t="s">
        <v>993</v>
      </c>
      <c r="C452" s="383">
        <v>2</v>
      </c>
    </row>
    <row r="453" s="77" customFormat="1" ht="24" customHeight="1" spans="1:3">
      <c r="A453" s="363" t="s">
        <v>994</v>
      </c>
      <c r="B453" s="382" t="s">
        <v>995</v>
      </c>
      <c r="C453" s="383">
        <v>33.57</v>
      </c>
    </row>
    <row r="454" s="77" customFormat="1" ht="24" customHeight="1" spans="1:3">
      <c r="A454" s="363" t="s">
        <v>996</v>
      </c>
      <c r="B454" s="382" t="s">
        <v>997</v>
      </c>
      <c r="C454" s="383">
        <v>6220.348</v>
      </c>
    </row>
    <row r="455" s="77" customFormat="1" ht="24" customHeight="1" spans="1:3">
      <c r="A455" s="363" t="s">
        <v>998</v>
      </c>
      <c r="B455" s="382" t="s">
        <v>999</v>
      </c>
      <c r="C455" s="383">
        <v>228.91</v>
      </c>
    </row>
    <row r="456" s="77" customFormat="1" ht="24" customHeight="1" spans="1:3">
      <c r="A456" s="363" t="s">
        <v>1000</v>
      </c>
      <c r="B456" s="382" t="s">
        <v>1001</v>
      </c>
      <c r="C456" s="383">
        <v>120.3012</v>
      </c>
    </row>
    <row r="457" s="77" customFormat="1" ht="24" customHeight="1" spans="1:3">
      <c r="A457" s="363" t="s">
        <v>1002</v>
      </c>
      <c r="B457" s="382" t="s">
        <v>1003</v>
      </c>
      <c r="C457" s="383">
        <v>66</v>
      </c>
    </row>
    <row r="458" s="77" customFormat="1" ht="24" customHeight="1" spans="1:3">
      <c r="A458" s="363" t="s">
        <v>1004</v>
      </c>
      <c r="B458" s="382" t="s">
        <v>1005</v>
      </c>
      <c r="C458" s="383">
        <v>14</v>
      </c>
    </row>
    <row r="459" s="77" customFormat="1" ht="24" customHeight="1" spans="1:3">
      <c r="A459" s="363" t="s">
        <v>1006</v>
      </c>
      <c r="B459" s="382" t="s">
        <v>1007</v>
      </c>
      <c r="C459" s="383"/>
    </row>
    <row r="460" s="77" customFormat="1" ht="24" customHeight="1" spans="1:3">
      <c r="A460" s="363" t="s">
        <v>1008</v>
      </c>
      <c r="B460" s="382" t="s">
        <v>1009</v>
      </c>
      <c r="C460" s="383">
        <v>28.6088</v>
      </c>
    </row>
    <row r="461" s="77" customFormat="1" ht="24" customHeight="1" spans="1:3">
      <c r="A461" s="363" t="s">
        <v>1010</v>
      </c>
      <c r="B461" s="382" t="s">
        <v>1011</v>
      </c>
      <c r="C461" s="383">
        <v>158.677095</v>
      </c>
    </row>
    <row r="462" s="77" customFormat="1" ht="24" customHeight="1" spans="1:3">
      <c r="A462" s="363" t="s">
        <v>1012</v>
      </c>
      <c r="B462" s="382" t="s">
        <v>1013</v>
      </c>
      <c r="C462" s="383">
        <v>158.677095</v>
      </c>
    </row>
    <row r="463" s="77" customFormat="1" ht="24" customHeight="1" spans="1:3">
      <c r="A463" s="363" t="s">
        <v>1014</v>
      </c>
      <c r="B463" s="382" t="s">
        <v>1015</v>
      </c>
      <c r="C463" s="383">
        <v>158.677095</v>
      </c>
    </row>
    <row r="464" s="77" customFormat="1" ht="24" customHeight="1" spans="1:3">
      <c r="A464" s="363" t="s">
        <v>1016</v>
      </c>
      <c r="B464" s="382" t="s">
        <v>1017</v>
      </c>
      <c r="C464" s="383">
        <v>917.008</v>
      </c>
    </row>
    <row r="465" s="77" customFormat="1" ht="24" customHeight="1" spans="1:3">
      <c r="A465" s="363" t="s">
        <v>1018</v>
      </c>
      <c r="B465" s="382" t="s">
        <v>1019</v>
      </c>
      <c r="C465" s="383">
        <v>877.008</v>
      </c>
    </row>
    <row r="466" s="77" customFormat="1" ht="24" customHeight="1" spans="1:3">
      <c r="A466" s="363" t="s">
        <v>1020</v>
      </c>
      <c r="B466" s="382" t="s">
        <v>1021</v>
      </c>
      <c r="C466" s="383">
        <v>5</v>
      </c>
    </row>
    <row r="467" s="77" customFormat="1" ht="24" customHeight="1" spans="1:3">
      <c r="A467" s="363" t="s">
        <v>1022</v>
      </c>
      <c r="B467" s="382" t="s">
        <v>1023</v>
      </c>
      <c r="C467" s="383">
        <v>550</v>
      </c>
    </row>
    <row r="468" s="77" customFormat="1" ht="24" customHeight="1" spans="1:3">
      <c r="A468" s="363" t="s">
        <v>1024</v>
      </c>
      <c r="B468" s="382" t="s">
        <v>1025</v>
      </c>
      <c r="C468" s="383">
        <v>322.008</v>
      </c>
    </row>
    <row r="469" s="77" customFormat="1" ht="24" customHeight="1" spans="1:3">
      <c r="A469" s="363" t="s">
        <v>1026</v>
      </c>
      <c r="B469" s="382" t="s">
        <v>1027</v>
      </c>
      <c r="C469" s="383">
        <v>10</v>
      </c>
    </row>
    <row r="470" s="77" customFormat="1" ht="24" customHeight="1" spans="1:3">
      <c r="A470" s="363" t="s">
        <v>1028</v>
      </c>
      <c r="B470" s="382" t="s">
        <v>1029</v>
      </c>
      <c r="C470" s="383">
        <v>10</v>
      </c>
    </row>
    <row r="471" s="77" customFormat="1" ht="24" customHeight="1" spans="1:3">
      <c r="A471" s="363" t="s">
        <v>1030</v>
      </c>
      <c r="B471" s="382" t="s">
        <v>1031</v>
      </c>
      <c r="C471" s="383">
        <v>30</v>
      </c>
    </row>
    <row r="472" s="77" customFormat="1" ht="24" customHeight="1" spans="1:3">
      <c r="A472" s="363" t="s">
        <v>1032</v>
      </c>
      <c r="B472" s="382" t="s">
        <v>1033</v>
      </c>
      <c r="C472" s="383">
        <v>30</v>
      </c>
    </row>
    <row r="473" s="77" customFormat="1" ht="24" customHeight="1" spans="1:3">
      <c r="A473" s="363" t="s">
        <v>1034</v>
      </c>
      <c r="B473" s="382" t="s">
        <v>1035</v>
      </c>
      <c r="C473" s="383">
        <v>1919.372108</v>
      </c>
    </row>
    <row r="474" s="77" customFormat="1" ht="24" customHeight="1" spans="1:3">
      <c r="A474" s="363" t="s">
        <v>1036</v>
      </c>
      <c r="B474" s="382" t="s">
        <v>1037</v>
      </c>
      <c r="C474" s="383">
        <v>615.575108</v>
      </c>
    </row>
    <row r="475" s="77" customFormat="1" ht="24" customHeight="1" spans="1:3">
      <c r="A475" s="363" t="s">
        <v>1038</v>
      </c>
      <c r="B475" s="382" t="s">
        <v>160</v>
      </c>
      <c r="C475" s="383">
        <v>158.982628</v>
      </c>
    </row>
    <row r="476" s="77" customFormat="1" ht="24" customHeight="1" spans="1:3">
      <c r="A476" s="363" t="s">
        <v>1039</v>
      </c>
      <c r="B476" s="382" t="s">
        <v>285</v>
      </c>
      <c r="C476" s="383">
        <v>40</v>
      </c>
    </row>
    <row r="477" s="77" customFormat="1" ht="24" customHeight="1" spans="1:3">
      <c r="A477" s="363" t="s">
        <v>1040</v>
      </c>
      <c r="B477" s="382" t="s">
        <v>1041</v>
      </c>
      <c r="C477" s="383">
        <v>123.2</v>
      </c>
    </row>
    <row r="478" ht="24" customHeight="1" spans="1:3">
      <c r="A478" s="363" t="s">
        <v>1042</v>
      </c>
      <c r="B478" s="382" t="s">
        <v>1043</v>
      </c>
      <c r="C478" s="383">
        <v>101</v>
      </c>
    </row>
    <row r="479" ht="24" customHeight="1" spans="1:3">
      <c r="A479" s="363" t="s">
        <v>1044</v>
      </c>
      <c r="B479" s="382" t="s">
        <v>194</v>
      </c>
      <c r="C479" s="383">
        <v>16.22208</v>
      </c>
    </row>
    <row r="480" ht="24" customHeight="1" spans="1:3">
      <c r="A480" s="363" t="s">
        <v>1045</v>
      </c>
      <c r="B480" s="382" t="s">
        <v>1046</v>
      </c>
      <c r="C480" s="383">
        <v>176.1704</v>
      </c>
    </row>
    <row r="481" ht="24" customHeight="1" spans="1:3">
      <c r="A481" s="363" t="s">
        <v>1047</v>
      </c>
      <c r="B481" s="382" t="s">
        <v>1048</v>
      </c>
      <c r="C481" s="383">
        <v>1128.667</v>
      </c>
    </row>
    <row r="482" ht="24" customHeight="1" spans="1:3">
      <c r="A482" s="363" t="s">
        <v>1049</v>
      </c>
      <c r="B482" s="382" t="s">
        <v>1050</v>
      </c>
      <c r="C482" s="383">
        <v>430</v>
      </c>
    </row>
    <row r="483" ht="24" customHeight="1" spans="1:3">
      <c r="A483" s="363" t="s">
        <v>1051</v>
      </c>
      <c r="B483" s="382" t="s">
        <v>1052</v>
      </c>
      <c r="C483" s="383">
        <v>698.667</v>
      </c>
    </row>
    <row r="484" ht="24" customHeight="1" spans="1:3">
      <c r="A484" s="363" t="s">
        <v>1053</v>
      </c>
      <c r="B484" s="382" t="s">
        <v>1054</v>
      </c>
      <c r="C484" s="383">
        <v>2.4</v>
      </c>
    </row>
    <row r="485" ht="24" customHeight="1" spans="1:3">
      <c r="A485" s="363" t="s">
        <v>1055</v>
      </c>
      <c r="B485" s="382" t="s">
        <v>1056</v>
      </c>
      <c r="C485" s="383">
        <v>2.4</v>
      </c>
    </row>
    <row r="486" ht="26" customHeight="1" spans="1:3">
      <c r="A486" s="363" t="s">
        <v>1057</v>
      </c>
      <c r="B486" s="382" t="s">
        <v>1058</v>
      </c>
      <c r="C486" s="383">
        <v>95</v>
      </c>
    </row>
    <row r="487" ht="27" customHeight="1" spans="1:3">
      <c r="A487" s="363" t="s">
        <v>1059</v>
      </c>
      <c r="B487" s="382" t="s">
        <v>1060</v>
      </c>
      <c r="C487" s="383">
        <v>13</v>
      </c>
    </row>
    <row r="488" ht="27" customHeight="1" spans="1:3">
      <c r="A488" s="363" t="s">
        <v>1061</v>
      </c>
      <c r="B488" s="382" t="s">
        <v>1062</v>
      </c>
      <c r="C488" s="383">
        <v>82</v>
      </c>
    </row>
    <row r="489" spans="1:3">
      <c r="A489" s="73" t="s">
        <v>1063</v>
      </c>
      <c r="B489" s="367" t="s">
        <v>1064</v>
      </c>
      <c r="C489" s="73">
        <v>59.73</v>
      </c>
    </row>
    <row r="490" spans="1:3">
      <c r="A490" s="73" t="s">
        <v>1065</v>
      </c>
      <c r="B490" s="367" t="s">
        <v>1066</v>
      </c>
      <c r="C490" s="73">
        <v>24.73</v>
      </c>
    </row>
    <row r="491" spans="1:3">
      <c r="A491" s="73" t="s">
        <v>1067</v>
      </c>
      <c r="B491" s="367" t="s">
        <v>1068</v>
      </c>
      <c r="C491" s="73">
        <v>35</v>
      </c>
    </row>
    <row r="492" spans="1:3">
      <c r="A492" s="73" t="s">
        <v>1069</v>
      </c>
      <c r="B492" s="367" t="s">
        <v>1070</v>
      </c>
      <c r="C492" s="73">
        <v>18</v>
      </c>
    </row>
    <row r="493" spans="1:3">
      <c r="A493" s="73" t="s">
        <v>1071</v>
      </c>
      <c r="B493" s="367" t="s">
        <v>1072</v>
      </c>
      <c r="C493" s="73">
        <v>3065</v>
      </c>
    </row>
    <row r="494" spans="1:3">
      <c r="A494" s="73" t="s">
        <v>1073</v>
      </c>
      <c r="B494" s="367" t="s">
        <v>1074</v>
      </c>
      <c r="C494" s="73">
        <v>930</v>
      </c>
    </row>
    <row r="495" spans="1:3">
      <c r="A495" s="73" t="s">
        <v>1075</v>
      </c>
      <c r="B495" s="367" t="s">
        <v>1076</v>
      </c>
      <c r="C495" s="73">
        <v>930</v>
      </c>
    </row>
    <row r="496" spans="1:3">
      <c r="A496" s="73" t="s">
        <v>1077</v>
      </c>
      <c r="B496" s="367" t="s">
        <v>1078</v>
      </c>
      <c r="C496" s="73">
        <v>930</v>
      </c>
    </row>
    <row r="497" spans="1:3">
      <c r="A497" s="73" t="s">
        <v>1079</v>
      </c>
      <c r="B497" s="367" t="s">
        <v>1080</v>
      </c>
      <c r="C497" s="73">
        <v>3270</v>
      </c>
    </row>
    <row r="498" spans="1:3">
      <c r="A498" s="73" t="s">
        <v>1081</v>
      </c>
      <c r="B498" s="367" t="s">
        <v>1082</v>
      </c>
      <c r="C498" s="73">
        <v>3270</v>
      </c>
    </row>
    <row r="499" spans="1:3">
      <c r="A499" s="73" t="s">
        <v>1083</v>
      </c>
      <c r="B499" s="367" t="s">
        <v>1084</v>
      </c>
      <c r="C499" s="73">
        <v>3270</v>
      </c>
    </row>
    <row r="500" spans="1:3">
      <c r="A500" s="73" t="s">
        <v>1085</v>
      </c>
      <c r="B500" s="367" t="s">
        <v>1086</v>
      </c>
      <c r="C500" s="73">
        <v>50</v>
      </c>
    </row>
    <row r="501" spans="1:3">
      <c r="A501" s="73" t="s">
        <v>1087</v>
      </c>
      <c r="B501" s="367" t="s">
        <v>1088</v>
      </c>
      <c r="C501" s="73">
        <v>50</v>
      </c>
    </row>
    <row r="502" spans="1:3">
      <c r="A502" s="73" t="s">
        <v>1085</v>
      </c>
      <c r="B502" s="367" t="s">
        <v>1086</v>
      </c>
      <c r="C502" s="73">
        <v>50</v>
      </c>
    </row>
    <row r="503" spans="1:3">
      <c r="A503" s="73" t="s">
        <v>1087</v>
      </c>
      <c r="B503" s="367" t="s">
        <v>1088</v>
      </c>
      <c r="C503" s="73">
        <v>50</v>
      </c>
    </row>
  </sheetData>
  <mergeCells count="2">
    <mergeCell ref="A2:C2"/>
    <mergeCell ref="A5:B5"/>
  </mergeCells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workbookViewId="0">
      <selection activeCell="I8" sqref="I8"/>
    </sheetView>
  </sheetViews>
  <sheetFormatPr defaultColWidth="9.33333333333333" defaultRowHeight="11.25" outlineLevelCol="4"/>
  <cols>
    <col min="1" max="1" width="14.5" customWidth="1"/>
    <col min="2" max="2" width="29.5" customWidth="1"/>
    <col min="3" max="3" width="20.6666666666667" customWidth="1"/>
    <col min="4" max="4" width="19.6666666666667" customWidth="1"/>
    <col min="5" max="5" width="18" customWidth="1"/>
  </cols>
  <sheetData>
    <row r="1" ht="18" customHeight="1" spans="1:5">
      <c r="A1" s="356" t="s">
        <v>15</v>
      </c>
      <c r="B1" s="73"/>
      <c r="C1" s="73"/>
      <c r="D1" s="73"/>
      <c r="E1" s="73"/>
    </row>
    <row r="2" ht="42" customHeight="1" spans="1:5">
      <c r="A2" s="357" t="s">
        <v>1089</v>
      </c>
      <c r="B2" s="73"/>
      <c r="C2" s="73"/>
      <c r="D2" s="73"/>
      <c r="E2" s="73"/>
    </row>
    <row r="3" ht="22" customHeight="1" spans="1:5">
      <c r="A3" s="73"/>
      <c r="B3" s="73"/>
      <c r="C3" s="73"/>
      <c r="D3" s="73"/>
      <c r="E3" s="358" t="s">
        <v>66</v>
      </c>
    </row>
    <row r="4" ht="30" customHeight="1" spans="1:5">
      <c r="A4" s="359" t="s">
        <v>152</v>
      </c>
      <c r="B4" s="359" t="s">
        <v>153</v>
      </c>
      <c r="C4" s="359" t="s">
        <v>1090</v>
      </c>
      <c r="D4" s="359" t="s">
        <v>1091</v>
      </c>
      <c r="E4" s="359" t="s">
        <v>1092</v>
      </c>
    </row>
    <row r="5" s="355" customFormat="1" ht="26" customHeight="1" spans="1:5">
      <c r="A5" s="360" t="s">
        <v>154</v>
      </c>
      <c r="B5" s="361"/>
      <c r="C5" s="362">
        <v>300720.824243</v>
      </c>
      <c r="D5" s="362">
        <v>87061.426652</v>
      </c>
      <c r="E5" s="362">
        <v>213659.397591</v>
      </c>
    </row>
    <row r="6" ht="25" customHeight="1" spans="1:5">
      <c r="A6" s="363" t="s">
        <v>1093</v>
      </c>
      <c r="B6" s="363" t="s">
        <v>1094</v>
      </c>
      <c r="C6" s="364">
        <v>76528.929864</v>
      </c>
      <c r="D6" s="364">
        <v>68027.643364</v>
      </c>
      <c r="E6" s="364">
        <v>8501.2865</v>
      </c>
    </row>
    <row r="7" ht="25" customHeight="1" spans="1:5">
      <c r="A7" s="363" t="s">
        <v>1095</v>
      </c>
      <c r="B7" s="363" t="s">
        <v>1096</v>
      </c>
      <c r="C7" s="364">
        <v>44421.544356</v>
      </c>
      <c r="D7" s="364">
        <v>42675.524356</v>
      </c>
      <c r="E7" s="364">
        <v>1746.02</v>
      </c>
    </row>
    <row r="8" ht="25" customHeight="1" spans="1:5">
      <c r="A8" s="363" t="s">
        <v>1097</v>
      </c>
      <c r="B8" s="363" t="s">
        <v>1098</v>
      </c>
      <c r="C8" s="364">
        <v>16432.546768</v>
      </c>
      <c r="D8" s="364">
        <v>13430.951968</v>
      </c>
      <c r="E8" s="364">
        <v>3001.5948</v>
      </c>
    </row>
    <row r="9" ht="25" customHeight="1" spans="1:5">
      <c r="A9" s="363" t="s">
        <v>1099</v>
      </c>
      <c r="B9" s="363" t="s">
        <v>1100</v>
      </c>
      <c r="C9" s="364">
        <v>12.8</v>
      </c>
      <c r="D9" s="364">
        <v>12.8</v>
      </c>
      <c r="E9" s="364"/>
    </row>
    <row r="10" ht="25" customHeight="1" spans="1:5">
      <c r="A10" s="363" t="s">
        <v>1099</v>
      </c>
      <c r="B10" s="363" t="s">
        <v>1101</v>
      </c>
      <c r="C10" s="364">
        <v>4923.66084</v>
      </c>
      <c r="D10" s="364">
        <v>4683.66084</v>
      </c>
      <c r="E10" s="364">
        <v>240</v>
      </c>
    </row>
    <row r="11" ht="25" customHeight="1" spans="1:5">
      <c r="A11" s="363" t="s">
        <v>1102</v>
      </c>
      <c r="B11" s="363" t="s">
        <v>1103</v>
      </c>
      <c r="C11" s="364">
        <v>10738.3779</v>
      </c>
      <c r="D11" s="364">
        <v>7224.7062</v>
      </c>
      <c r="E11" s="364">
        <v>3513.6717</v>
      </c>
    </row>
    <row r="12" ht="25" customHeight="1" spans="1:5">
      <c r="A12" s="363" t="s">
        <v>1104</v>
      </c>
      <c r="B12" s="363" t="s">
        <v>1105</v>
      </c>
      <c r="C12" s="364">
        <v>81380.296765</v>
      </c>
      <c r="D12" s="364">
        <v>4862.078</v>
      </c>
      <c r="E12" s="364">
        <v>76518.218765</v>
      </c>
    </row>
    <row r="13" ht="25" customHeight="1" spans="1:5">
      <c r="A13" s="363" t="s">
        <v>1106</v>
      </c>
      <c r="B13" s="363" t="s">
        <v>1107</v>
      </c>
      <c r="C13" s="364">
        <v>11770.5559</v>
      </c>
      <c r="D13" s="364">
        <v>2219.9705</v>
      </c>
      <c r="E13" s="364">
        <v>9550.5854</v>
      </c>
    </row>
    <row r="14" ht="25" customHeight="1" spans="1:5">
      <c r="A14" s="363" t="s">
        <v>1108</v>
      </c>
      <c r="B14" s="363" t="s">
        <v>1109</v>
      </c>
      <c r="C14" s="364">
        <v>270.85</v>
      </c>
      <c r="D14" s="364">
        <v>10.2</v>
      </c>
      <c r="E14" s="364">
        <v>260.65</v>
      </c>
    </row>
    <row r="15" ht="25" customHeight="1" spans="1:5">
      <c r="A15" s="363" t="s">
        <v>1110</v>
      </c>
      <c r="B15" s="363" t="s">
        <v>1111</v>
      </c>
      <c r="C15" s="364">
        <v>1180.9894</v>
      </c>
      <c r="D15" s="364">
        <v>107</v>
      </c>
      <c r="E15" s="364">
        <v>1073.9894</v>
      </c>
    </row>
    <row r="16" ht="25" customHeight="1" spans="1:5">
      <c r="A16" s="363" t="s">
        <v>1112</v>
      </c>
      <c r="B16" s="363" t="s">
        <v>1113</v>
      </c>
      <c r="C16" s="364">
        <v>549.785</v>
      </c>
      <c r="D16" s="364">
        <v>27.06</v>
      </c>
      <c r="E16" s="364">
        <v>522.725</v>
      </c>
    </row>
    <row r="17" ht="25" customHeight="1" spans="1:5">
      <c r="A17" s="363" t="s">
        <v>1114</v>
      </c>
      <c r="B17" s="363" t="s">
        <v>1115</v>
      </c>
      <c r="C17" s="364">
        <v>7070.568</v>
      </c>
      <c r="D17" s="364">
        <v>120.934</v>
      </c>
      <c r="E17" s="364">
        <v>6949.634</v>
      </c>
    </row>
    <row r="18" ht="25" customHeight="1" spans="1:5">
      <c r="A18" s="363" t="s">
        <v>1116</v>
      </c>
      <c r="B18" s="363" t="s">
        <v>1117</v>
      </c>
      <c r="C18" s="364">
        <v>635.856</v>
      </c>
      <c r="D18" s="364">
        <v>240.484</v>
      </c>
      <c r="E18" s="364">
        <v>395.372</v>
      </c>
    </row>
    <row r="19" ht="25" customHeight="1" spans="1:5">
      <c r="A19" s="363" t="s">
        <v>1118</v>
      </c>
      <c r="B19" s="363" t="s">
        <v>1119</v>
      </c>
      <c r="C19" s="364">
        <v>29</v>
      </c>
      <c r="D19" s="364">
        <v>8.5</v>
      </c>
      <c r="E19" s="364">
        <v>20.5</v>
      </c>
    </row>
    <row r="20" ht="25" customHeight="1" spans="1:5">
      <c r="A20" s="363" t="s">
        <v>1120</v>
      </c>
      <c r="B20" s="363" t="s">
        <v>1121</v>
      </c>
      <c r="C20" s="364">
        <v>753.46</v>
      </c>
      <c r="D20" s="364">
        <v>501.58</v>
      </c>
      <c r="E20" s="364">
        <v>251.88</v>
      </c>
    </row>
    <row r="21" ht="25" customHeight="1" spans="1:5">
      <c r="A21" s="363" t="s">
        <v>1122</v>
      </c>
      <c r="B21" s="363" t="s">
        <v>1123</v>
      </c>
      <c r="C21" s="364">
        <v>1961.5005</v>
      </c>
      <c r="D21" s="364">
        <v>135.168</v>
      </c>
      <c r="E21" s="364">
        <v>1826.3325</v>
      </c>
    </row>
    <row r="22" ht="25" customHeight="1" spans="1:5">
      <c r="A22" s="363" t="s">
        <v>1124</v>
      </c>
      <c r="B22" s="363" t="s">
        <v>1125</v>
      </c>
      <c r="C22" s="364">
        <v>57157.731965</v>
      </c>
      <c r="D22" s="364">
        <v>1491.1815</v>
      </c>
      <c r="E22" s="364">
        <v>55666.550465</v>
      </c>
    </row>
    <row r="23" ht="25" customHeight="1" spans="1:5">
      <c r="A23" s="363" t="s">
        <v>1126</v>
      </c>
      <c r="B23" s="363" t="s">
        <v>1127</v>
      </c>
      <c r="C23" s="364">
        <v>67115.488084</v>
      </c>
      <c r="D23" s="364">
        <v>45.56</v>
      </c>
      <c r="E23" s="364">
        <v>67069.928084</v>
      </c>
    </row>
    <row r="24" ht="25" customHeight="1" spans="1:5">
      <c r="A24" s="363" t="s">
        <v>1128</v>
      </c>
      <c r="B24" s="363" t="s">
        <v>1129</v>
      </c>
      <c r="C24" s="364">
        <v>6389.677095</v>
      </c>
      <c r="D24" s="364"/>
      <c r="E24" s="364">
        <v>6389.677095</v>
      </c>
    </row>
    <row r="25" ht="25" customHeight="1" spans="1:5">
      <c r="A25" s="363" t="s">
        <v>1128</v>
      </c>
      <c r="B25" s="363" t="s">
        <v>1130</v>
      </c>
      <c r="C25" s="364">
        <v>1409.8</v>
      </c>
      <c r="D25" s="364"/>
      <c r="E25" s="364">
        <v>1409.8</v>
      </c>
    </row>
    <row r="26" ht="25" customHeight="1" spans="1:5">
      <c r="A26" s="363" t="s">
        <v>1131</v>
      </c>
      <c r="B26" s="363" t="s">
        <v>1132</v>
      </c>
      <c r="C26" s="364">
        <v>52657.029889</v>
      </c>
      <c r="D26" s="364"/>
      <c r="E26" s="364">
        <v>52657.029889</v>
      </c>
    </row>
    <row r="27" ht="25" customHeight="1" spans="1:5">
      <c r="A27" s="363" t="s">
        <v>1133</v>
      </c>
      <c r="B27" s="363" t="s">
        <v>1134</v>
      </c>
      <c r="C27" s="364">
        <v>54</v>
      </c>
      <c r="D27" s="364"/>
      <c r="E27" s="364">
        <v>54</v>
      </c>
    </row>
    <row r="28" ht="25" customHeight="1" spans="1:5">
      <c r="A28" s="363" t="s">
        <v>1135</v>
      </c>
      <c r="B28" s="363" t="s">
        <v>1136</v>
      </c>
      <c r="C28" s="364">
        <v>50</v>
      </c>
      <c r="D28" s="364"/>
      <c r="E28" s="364">
        <v>50</v>
      </c>
    </row>
    <row r="29" ht="25" customHeight="1" spans="1:5">
      <c r="A29" s="363" t="s">
        <v>1137</v>
      </c>
      <c r="B29" s="363" t="s">
        <v>1138</v>
      </c>
      <c r="C29" s="364">
        <v>3317.1227</v>
      </c>
      <c r="D29" s="364">
        <v>45.56</v>
      </c>
      <c r="E29" s="364">
        <v>3271.5627</v>
      </c>
    </row>
    <row r="30" ht="25" customHeight="1" spans="1:5">
      <c r="A30" s="363" t="s">
        <v>1139</v>
      </c>
      <c r="B30" s="363" t="s">
        <v>1140</v>
      </c>
      <c r="C30" s="364">
        <v>1007.2574</v>
      </c>
      <c r="D30" s="364"/>
      <c r="E30" s="364">
        <v>1007.2574</v>
      </c>
    </row>
    <row r="31" ht="25" customHeight="1" spans="1:5">
      <c r="A31" s="363" t="s">
        <v>1141</v>
      </c>
      <c r="B31" s="363" t="s">
        <v>1142</v>
      </c>
      <c r="C31" s="364">
        <v>2230.601</v>
      </c>
      <c r="D31" s="364"/>
      <c r="E31" s="364">
        <v>2230.601</v>
      </c>
    </row>
    <row r="32" ht="25" customHeight="1" spans="1:5">
      <c r="A32" s="363" t="s">
        <v>1143</v>
      </c>
      <c r="B32" s="363" t="s">
        <v>1144</v>
      </c>
      <c r="C32" s="364"/>
      <c r="D32" s="364"/>
      <c r="E32" s="364"/>
    </row>
    <row r="33" ht="25" customHeight="1" spans="1:5">
      <c r="A33" s="363" t="s">
        <v>1145</v>
      </c>
      <c r="B33" s="363" t="s">
        <v>1129</v>
      </c>
      <c r="C33" s="364"/>
      <c r="D33" s="364"/>
      <c r="E33" s="364"/>
    </row>
    <row r="34" ht="25" customHeight="1" spans="1:5">
      <c r="A34" s="363" t="s">
        <v>1146</v>
      </c>
      <c r="B34" s="363" t="s">
        <v>1132</v>
      </c>
      <c r="C34" s="364"/>
      <c r="D34" s="364"/>
      <c r="E34" s="364"/>
    </row>
    <row r="35" ht="25" customHeight="1" spans="1:5">
      <c r="A35" s="363" t="s">
        <v>1147</v>
      </c>
      <c r="B35" s="363" t="s">
        <v>1148</v>
      </c>
      <c r="C35" s="364">
        <v>16761.95388</v>
      </c>
      <c r="D35" s="364">
        <v>9598.05848</v>
      </c>
      <c r="E35" s="364">
        <v>7163.8954</v>
      </c>
    </row>
    <row r="36" ht="25" customHeight="1" spans="1:5">
      <c r="A36" s="363" t="s">
        <v>1149</v>
      </c>
      <c r="B36" s="363" t="s">
        <v>1150</v>
      </c>
      <c r="C36" s="364">
        <v>10833.65048</v>
      </c>
      <c r="D36" s="364">
        <v>9467.36048</v>
      </c>
      <c r="E36" s="364">
        <v>1366.29</v>
      </c>
    </row>
    <row r="37" ht="25" customHeight="1" spans="1:5">
      <c r="A37" s="363" t="s">
        <v>1151</v>
      </c>
      <c r="B37" s="363" t="s">
        <v>1152</v>
      </c>
      <c r="C37" s="364">
        <v>5926.7384</v>
      </c>
      <c r="D37" s="364">
        <v>130.698</v>
      </c>
      <c r="E37" s="364">
        <v>5796.0404</v>
      </c>
    </row>
    <row r="38" ht="25" customHeight="1" spans="1:5">
      <c r="A38" s="363" t="s">
        <v>1153</v>
      </c>
      <c r="B38" s="363" t="s">
        <v>1154</v>
      </c>
      <c r="C38" s="364">
        <v>1.565</v>
      </c>
      <c r="D38" s="364"/>
      <c r="E38" s="364">
        <v>1.565</v>
      </c>
    </row>
    <row r="39" ht="25" customHeight="1" spans="1:5">
      <c r="A39" s="363" t="s">
        <v>1155</v>
      </c>
      <c r="B39" s="363" t="s">
        <v>1156</v>
      </c>
      <c r="C39" s="364">
        <v>179.9816</v>
      </c>
      <c r="D39" s="364">
        <v>7.39</v>
      </c>
      <c r="E39" s="364">
        <v>172.5916</v>
      </c>
    </row>
    <row r="40" ht="25" customHeight="1" spans="1:5">
      <c r="A40" s="363" t="s">
        <v>1157</v>
      </c>
      <c r="B40" s="363" t="s">
        <v>1158</v>
      </c>
      <c r="C40" s="364">
        <v>179.9816</v>
      </c>
      <c r="D40" s="364">
        <v>7.39</v>
      </c>
      <c r="E40" s="364">
        <v>172.5916</v>
      </c>
    </row>
    <row r="41" ht="25" customHeight="1" spans="1:5">
      <c r="A41" s="363" t="s">
        <v>1159</v>
      </c>
      <c r="B41" s="363" t="s">
        <v>1160</v>
      </c>
      <c r="C41" s="364">
        <v>7194.9727</v>
      </c>
      <c r="D41" s="364"/>
      <c r="E41" s="364">
        <v>7194.9727</v>
      </c>
    </row>
    <row r="42" ht="25" customHeight="1" spans="1:5">
      <c r="A42" s="363" t="s">
        <v>1161</v>
      </c>
      <c r="B42" s="363" t="s">
        <v>1162</v>
      </c>
      <c r="C42" s="364"/>
      <c r="D42" s="364"/>
      <c r="E42" s="364"/>
    </row>
    <row r="43" ht="25" customHeight="1" spans="1:5">
      <c r="A43" s="363" t="s">
        <v>1163</v>
      </c>
      <c r="B43" s="363" t="s">
        <v>1164</v>
      </c>
      <c r="C43" s="364">
        <v>75.0147</v>
      </c>
      <c r="D43" s="364"/>
      <c r="E43" s="364">
        <v>75.0147</v>
      </c>
    </row>
    <row r="44" ht="25" customHeight="1" spans="1:5">
      <c r="A44" s="363" t="s">
        <v>1165</v>
      </c>
      <c r="B44" s="363" t="s">
        <v>1166</v>
      </c>
      <c r="C44" s="364">
        <v>7119.958</v>
      </c>
      <c r="D44" s="364"/>
      <c r="E44" s="364">
        <v>7119.958</v>
      </c>
    </row>
    <row r="45" ht="25" customHeight="1" spans="1:5">
      <c r="A45" s="363" t="s">
        <v>1167</v>
      </c>
      <c r="B45" s="363" t="s">
        <v>1168</v>
      </c>
      <c r="C45" s="364">
        <v>0.24</v>
      </c>
      <c r="D45" s="364"/>
      <c r="E45" s="364">
        <v>0.24</v>
      </c>
    </row>
    <row r="46" ht="25" customHeight="1" spans="1:5">
      <c r="A46" s="363" t="s">
        <v>1169</v>
      </c>
      <c r="B46" s="363" t="s">
        <v>1170</v>
      </c>
      <c r="C46" s="364">
        <v>0.24</v>
      </c>
      <c r="D46" s="364"/>
      <c r="E46" s="364">
        <v>0.24</v>
      </c>
    </row>
    <row r="47" ht="25" customHeight="1" spans="1:5">
      <c r="A47" s="363" t="s">
        <v>1171</v>
      </c>
      <c r="B47" s="363" t="s">
        <v>1172</v>
      </c>
      <c r="C47" s="364">
        <v>30152.50645</v>
      </c>
      <c r="D47" s="364">
        <v>4520.696808</v>
      </c>
      <c r="E47" s="364">
        <v>25631.809642</v>
      </c>
    </row>
    <row r="48" ht="25" customHeight="1" spans="1:5">
      <c r="A48" s="363" t="s">
        <v>1173</v>
      </c>
      <c r="B48" s="363" t="s">
        <v>1174</v>
      </c>
      <c r="C48" s="364">
        <v>11489.3598</v>
      </c>
      <c r="D48" s="364">
        <v>0.7656</v>
      </c>
      <c r="E48" s="364">
        <v>11488.5942</v>
      </c>
    </row>
    <row r="49" ht="25" customHeight="1" spans="1:5">
      <c r="A49" s="363" t="s">
        <v>1175</v>
      </c>
      <c r="B49" s="363" t="s">
        <v>1176</v>
      </c>
      <c r="C49" s="364">
        <v>512.295</v>
      </c>
      <c r="D49" s="364"/>
      <c r="E49" s="364">
        <v>512.295</v>
      </c>
    </row>
    <row r="50" ht="25" customHeight="1" spans="1:5">
      <c r="A50" s="363" t="s">
        <v>1177</v>
      </c>
      <c r="B50" s="363" t="s">
        <v>1178</v>
      </c>
      <c r="C50" s="364">
        <v>129.448582</v>
      </c>
      <c r="D50" s="364"/>
      <c r="E50" s="364">
        <v>129.448582</v>
      </c>
    </row>
    <row r="51" ht="25" customHeight="1" spans="1:5">
      <c r="A51" s="363" t="s">
        <v>1179</v>
      </c>
      <c r="B51" s="363" t="s">
        <v>1180</v>
      </c>
      <c r="C51" s="364">
        <v>4822.531208</v>
      </c>
      <c r="D51" s="364">
        <v>4519.931208</v>
      </c>
      <c r="E51" s="364">
        <v>302.6</v>
      </c>
    </row>
    <row r="52" ht="25" customHeight="1" spans="1:5">
      <c r="A52" s="363" t="s">
        <v>1181</v>
      </c>
      <c r="B52" s="363" t="s">
        <v>1182</v>
      </c>
      <c r="C52" s="364">
        <v>13198.87186</v>
      </c>
      <c r="D52" s="364"/>
      <c r="E52" s="364">
        <v>13198.87186</v>
      </c>
    </row>
    <row r="53" ht="25" customHeight="1" spans="1:5">
      <c r="A53" s="363" t="s">
        <v>1183</v>
      </c>
      <c r="B53" s="363" t="s">
        <v>1184</v>
      </c>
      <c r="C53" s="364">
        <v>14961.4549</v>
      </c>
      <c r="D53" s="364"/>
      <c r="E53" s="364">
        <v>14961.4549</v>
      </c>
    </row>
    <row r="54" ht="25" customHeight="1" spans="1:5">
      <c r="A54" s="363" t="s">
        <v>1185</v>
      </c>
      <c r="B54" s="363" t="s">
        <v>1186</v>
      </c>
      <c r="C54" s="364">
        <v>14961.4549</v>
      </c>
      <c r="D54" s="364"/>
      <c r="E54" s="364">
        <v>14961.4549</v>
      </c>
    </row>
    <row r="55" ht="25" customHeight="1" spans="1:5">
      <c r="A55" s="363" t="s">
        <v>1187</v>
      </c>
      <c r="B55" s="363" t="s">
        <v>1188</v>
      </c>
      <c r="C55" s="364">
        <v>3320</v>
      </c>
      <c r="D55" s="364"/>
      <c r="E55" s="364">
        <v>3320</v>
      </c>
    </row>
    <row r="56" ht="25" customHeight="1" spans="1:5">
      <c r="A56" s="363" t="s">
        <v>1189</v>
      </c>
      <c r="B56" s="363" t="s">
        <v>1190</v>
      </c>
      <c r="C56" s="364">
        <v>3270</v>
      </c>
      <c r="D56" s="364"/>
      <c r="E56" s="364">
        <v>3270</v>
      </c>
    </row>
    <row r="57" ht="25" customHeight="1" spans="1:5">
      <c r="A57" s="363" t="s">
        <v>1191</v>
      </c>
      <c r="B57" s="363" t="s">
        <v>1192</v>
      </c>
      <c r="C57" s="364">
        <v>50</v>
      </c>
      <c r="D57" s="364"/>
      <c r="E57" s="364">
        <v>50</v>
      </c>
    </row>
    <row r="58" ht="25" customHeight="1" spans="1:5">
      <c r="A58" s="363" t="s">
        <v>1193</v>
      </c>
      <c r="B58" s="363" t="s">
        <v>1194</v>
      </c>
      <c r="C58" s="364">
        <v>3065</v>
      </c>
      <c r="D58" s="364"/>
      <c r="E58" s="364">
        <v>3065</v>
      </c>
    </row>
    <row r="59" ht="26" customHeight="1" spans="1:5">
      <c r="A59" s="363" t="s">
        <v>1195</v>
      </c>
      <c r="B59" s="363" t="s">
        <v>1196</v>
      </c>
      <c r="C59" s="364">
        <v>3065</v>
      </c>
      <c r="D59" s="364"/>
      <c r="E59" s="364">
        <v>3065</v>
      </c>
    </row>
    <row r="60" ht="26" customHeight="1" spans="1:5">
      <c r="A60" s="363" t="s">
        <v>1197</v>
      </c>
      <c r="B60" s="363" t="s">
        <v>1074</v>
      </c>
      <c r="C60" s="364">
        <v>60</v>
      </c>
      <c r="D60" s="364"/>
      <c r="E60" s="364">
        <v>60</v>
      </c>
    </row>
    <row r="61" ht="26" customHeight="1" spans="1:5">
      <c r="A61" s="363" t="s">
        <v>1198</v>
      </c>
      <c r="B61" s="363" t="s">
        <v>1076</v>
      </c>
      <c r="C61" s="364">
        <v>60</v>
      </c>
      <c r="D61" s="364"/>
      <c r="E61" s="364">
        <v>60</v>
      </c>
    </row>
  </sheetData>
  <mergeCells count="2">
    <mergeCell ref="A2:E2"/>
    <mergeCell ref="A5:B5"/>
  </mergeCells>
  <printOptions horizontalCentered="1"/>
  <pageMargins left="0.393055555555556" right="0.393055555555556" top="0.393055555555556" bottom="0.590277777777778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9"/>
  <sheetViews>
    <sheetView showZeros="0" workbookViewId="0">
      <selection activeCell="H33" sqref="H33"/>
    </sheetView>
  </sheetViews>
  <sheetFormatPr defaultColWidth="12" defaultRowHeight="14.25" outlineLevelCol="3"/>
  <cols>
    <col min="1" max="1" width="63.3333333333333" style="315" customWidth="1"/>
    <col min="2" max="2" width="19.3333333333333" style="316" customWidth="1"/>
    <col min="3" max="3" width="18.5" style="314" customWidth="1"/>
    <col min="4" max="4" width="19" style="317" customWidth="1"/>
    <col min="5" max="16382" width="12" style="314"/>
  </cols>
  <sheetData>
    <row r="1" spans="1:4">
      <c r="A1" s="318" t="s">
        <v>17</v>
      </c>
      <c r="B1" s="319"/>
      <c r="C1" s="320"/>
      <c r="D1" s="321"/>
    </row>
    <row r="2" s="312" customFormat="1" ht="31.5" customHeight="1" spans="1:4">
      <c r="A2" s="322" t="s">
        <v>1199</v>
      </c>
      <c r="B2" s="322"/>
      <c r="C2" s="322"/>
      <c r="D2" s="323"/>
    </row>
    <row r="3" ht="20.25" customHeight="1" spans="1:4">
      <c r="A3" s="318"/>
      <c r="B3" s="319"/>
      <c r="C3" s="320"/>
      <c r="D3" s="324" t="s">
        <v>66</v>
      </c>
    </row>
    <row r="4" s="312" customFormat="1" ht="35" customHeight="1" spans="1:4">
      <c r="A4" s="325" t="s">
        <v>1200</v>
      </c>
      <c r="B4" s="326" t="s">
        <v>145</v>
      </c>
      <c r="C4" s="327" t="s">
        <v>146</v>
      </c>
      <c r="D4" s="328" t="s">
        <v>147</v>
      </c>
    </row>
    <row r="5" s="313" customFormat="1" ht="20.1" customHeight="1" spans="1:4">
      <c r="A5" s="329" t="s">
        <v>1201</v>
      </c>
      <c r="B5" s="330">
        <f>B6+B12+B48</f>
        <v>224097</v>
      </c>
      <c r="C5" s="330">
        <f>C6+C12+C48</f>
        <v>201355</v>
      </c>
      <c r="D5" s="331">
        <f>(C5-B5)/B5</f>
        <v>-0.10148284002017</v>
      </c>
    </row>
    <row r="6" s="313" customFormat="1" ht="20.1" customHeight="1" spans="1:4">
      <c r="A6" s="329" t="s">
        <v>1202</v>
      </c>
      <c r="B6" s="330">
        <f>SUM(B7:B11)</f>
        <v>6485</v>
      </c>
      <c r="C6" s="330">
        <f>SUM(C7:C11)</f>
        <v>6485</v>
      </c>
      <c r="D6" s="331">
        <f t="shared" ref="D6:D11" si="0">(C6-B6)/B6</f>
        <v>0</v>
      </c>
    </row>
    <row r="7" s="313" customFormat="1" ht="21" customHeight="1" spans="1:4">
      <c r="A7" s="332" t="s">
        <v>1203</v>
      </c>
      <c r="B7" s="333">
        <v>960</v>
      </c>
      <c r="C7" s="333">
        <v>960</v>
      </c>
      <c r="D7" s="331">
        <f t="shared" si="0"/>
        <v>0</v>
      </c>
    </row>
    <row r="8" s="313" customFormat="1" ht="21" customHeight="1" spans="1:4">
      <c r="A8" s="334" t="s">
        <v>1204</v>
      </c>
      <c r="B8" s="333">
        <v>156</v>
      </c>
      <c r="C8" s="333">
        <v>156</v>
      </c>
      <c r="D8" s="331">
        <f t="shared" si="0"/>
        <v>0</v>
      </c>
    </row>
    <row r="9" s="313" customFormat="1" ht="21" customHeight="1" spans="1:4">
      <c r="A9" s="332" t="s">
        <v>1205</v>
      </c>
      <c r="B9" s="333">
        <v>1106</v>
      </c>
      <c r="C9" s="333">
        <v>1106</v>
      </c>
      <c r="D9" s="331">
        <f t="shared" si="0"/>
        <v>0</v>
      </c>
    </row>
    <row r="10" s="313" customFormat="1" ht="21" customHeight="1" spans="1:4">
      <c r="A10" s="332" t="s">
        <v>1206</v>
      </c>
      <c r="B10" s="333">
        <v>2960</v>
      </c>
      <c r="C10" s="333">
        <v>2960</v>
      </c>
      <c r="D10" s="331">
        <f t="shared" si="0"/>
        <v>0</v>
      </c>
    </row>
    <row r="11" s="313" customFormat="1" ht="21" customHeight="1" spans="1:4">
      <c r="A11" s="335" t="s">
        <v>1207</v>
      </c>
      <c r="B11" s="333">
        <v>1303</v>
      </c>
      <c r="C11" s="333">
        <v>1303</v>
      </c>
      <c r="D11" s="331">
        <f t="shared" si="0"/>
        <v>0</v>
      </c>
    </row>
    <row r="12" s="313" customFormat="1" ht="21" customHeight="1" spans="1:4">
      <c r="A12" s="336" t="s">
        <v>1208</v>
      </c>
      <c r="B12" s="330">
        <f>SUM(B13:B47)</f>
        <v>159491</v>
      </c>
      <c r="C12" s="330">
        <f>SUM(C13:C47)</f>
        <v>165024</v>
      </c>
      <c r="D12" s="331">
        <f t="shared" ref="D6:D37" si="1">(C12-B12)/B12</f>
        <v>0.0346916126928792</v>
      </c>
    </row>
    <row r="13" s="313" customFormat="1" ht="21" customHeight="1" spans="1:4">
      <c r="A13" s="337" t="s">
        <v>1209</v>
      </c>
      <c r="B13" s="338"/>
      <c r="C13" s="339"/>
      <c r="D13" s="340"/>
    </row>
    <row r="14" s="314" customFormat="1" ht="21" customHeight="1" spans="1:4">
      <c r="A14" s="341" t="s">
        <v>1210</v>
      </c>
      <c r="B14" s="338">
        <v>63651</v>
      </c>
      <c r="C14" s="338">
        <v>56551</v>
      </c>
      <c r="D14" s="340">
        <f t="shared" si="1"/>
        <v>-0.111545773043629</v>
      </c>
    </row>
    <row r="15" s="314" customFormat="1" ht="21" customHeight="1" spans="1:4">
      <c r="A15" s="341" t="s">
        <v>1211</v>
      </c>
      <c r="B15" s="338">
        <v>5378</v>
      </c>
      <c r="C15" s="338">
        <v>6106</v>
      </c>
      <c r="D15" s="340">
        <f t="shared" si="1"/>
        <v>0.135366307177389</v>
      </c>
    </row>
    <row r="16" s="314" customFormat="1" ht="21" customHeight="1" spans="1:4">
      <c r="A16" s="342" t="s">
        <v>1212</v>
      </c>
      <c r="B16" s="338">
        <v>40</v>
      </c>
      <c r="C16" s="338">
        <v>57</v>
      </c>
      <c r="D16" s="340">
        <f t="shared" si="1"/>
        <v>0.425</v>
      </c>
    </row>
    <row r="17" s="314" customFormat="1" ht="21" customHeight="1" spans="1:4">
      <c r="A17" s="343" t="s">
        <v>1213</v>
      </c>
      <c r="B17" s="338">
        <v>57</v>
      </c>
      <c r="C17" s="338">
        <v>0</v>
      </c>
      <c r="D17" s="340">
        <f t="shared" si="1"/>
        <v>-1</v>
      </c>
    </row>
    <row r="18" s="314" customFormat="1" ht="21" customHeight="1" spans="1:4">
      <c r="A18" s="344" t="s">
        <v>1214</v>
      </c>
      <c r="B18" s="338">
        <v>1058</v>
      </c>
      <c r="C18" s="338">
        <v>1184</v>
      </c>
      <c r="D18" s="340">
        <f t="shared" si="1"/>
        <v>0.119092627599244</v>
      </c>
    </row>
    <row r="19" s="314" customFormat="1" ht="21" customHeight="1" spans="1:4">
      <c r="A19" s="344" t="s">
        <v>1215</v>
      </c>
      <c r="B19" s="338">
        <v>5229</v>
      </c>
      <c r="C19" s="338"/>
      <c r="D19" s="340">
        <f t="shared" si="1"/>
        <v>-1</v>
      </c>
    </row>
    <row r="20" s="314" customFormat="1" ht="21" customHeight="1" spans="1:4">
      <c r="A20" s="341" t="s">
        <v>1216</v>
      </c>
      <c r="B20" s="338">
        <v>102</v>
      </c>
      <c r="C20" s="338"/>
      <c r="D20" s="340">
        <f t="shared" si="1"/>
        <v>-1</v>
      </c>
    </row>
    <row r="21" s="314" customFormat="1" ht="21" customHeight="1" spans="1:4">
      <c r="A21" s="341" t="s">
        <v>1217</v>
      </c>
      <c r="B21" s="338"/>
      <c r="C21" s="338"/>
      <c r="D21" s="340"/>
    </row>
    <row r="22" s="314" customFormat="1" ht="21" customHeight="1" spans="1:4">
      <c r="A22" s="341" t="s">
        <v>1218</v>
      </c>
      <c r="B22" s="338">
        <v>19489</v>
      </c>
      <c r="C22" s="338">
        <v>18407</v>
      </c>
      <c r="D22" s="340">
        <f t="shared" si="1"/>
        <v>-0.0555184976140387</v>
      </c>
    </row>
    <row r="23" s="314" customFormat="1" ht="21" customHeight="1" spans="1:4">
      <c r="A23" s="343" t="s">
        <v>1219</v>
      </c>
      <c r="B23" s="338">
        <v>4678</v>
      </c>
      <c r="C23" s="338">
        <v>4619</v>
      </c>
      <c r="D23" s="340">
        <f t="shared" si="1"/>
        <v>-0.0126122274476272</v>
      </c>
    </row>
    <row r="24" s="314" customFormat="1" ht="21" customHeight="1" spans="1:4">
      <c r="A24" s="344" t="s">
        <v>1220</v>
      </c>
      <c r="B24" s="338"/>
      <c r="C24" s="338"/>
      <c r="D24" s="340"/>
    </row>
    <row r="25" s="314" customFormat="1" ht="21" customHeight="1" spans="1:4">
      <c r="A25" s="341" t="s">
        <v>1221</v>
      </c>
      <c r="B25" s="338">
        <v>15003</v>
      </c>
      <c r="C25" s="338">
        <v>15176</v>
      </c>
      <c r="D25" s="340">
        <f t="shared" si="1"/>
        <v>0.0115310271279078</v>
      </c>
    </row>
    <row r="26" s="314" customFormat="1" ht="21" customHeight="1" spans="1:4">
      <c r="A26" s="341" t="s">
        <v>1222</v>
      </c>
      <c r="B26" s="338"/>
      <c r="C26" s="338"/>
      <c r="D26" s="340"/>
    </row>
    <row r="27" s="314" customFormat="1" ht="21" customHeight="1" spans="1:4">
      <c r="A27" s="344" t="s">
        <v>1223</v>
      </c>
      <c r="B27" s="338">
        <v>400</v>
      </c>
      <c r="C27" s="338">
        <v>415</v>
      </c>
      <c r="D27" s="340">
        <f t="shared" si="1"/>
        <v>0.0375</v>
      </c>
    </row>
    <row r="28" s="314" customFormat="1" ht="21" customHeight="1" spans="1:4">
      <c r="A28" s="344" t="s">
        <v>1224</v>
      </c>
      <c r="B28" s="338"/>
      <c r="C28" s="338">
        <v>73</v>
      </c>
      <c r="D28" s="340"/>
    </row>
    <row r="29" s="314" customFormat="1" ht="21" customHeight="1" spans="1:4">
      <c r="A29" s="344" t="s">
        <v>1225</v>
      </c>
      <c r="B29" s="338">
        <v>1032</v>
      </c>
      <c r="C29" s="338">
        <v>1100</v>
      </c>
      <c r="D29" s="340">
        <f t="shared" si="1"/>
        <v>0.0658914728682171</v>
      </c>
    </row>
    <row r="30" s="314" customFormat="1" ht="21" customHeight="1" spans="1:4">
      <c r="A30" s="341" t="s">
        <v>1226</v>
      </c>
      <c r="B30" s="338">
        <v>8436</v>
      </c>
      <c r="C30" s="338">
        <v>8668</v>
      </c>
      <c r="D30" s="340">
        <f t="shared" si="1"/>
        <v>0.0275011853959222</v>
      </c>
    </row>
    <row r="31" s="314" customFormat="1" ht="21" customHeight="1" spans="1:4">
      <c r="A31" s="345" t="s">
        <v>1227</v>
      </c>
      <c r="B31" s="338"/>
      <c r="C31" s="338"/>
      <c r="D31" s="340"/>
    </row>
    <row r="32" s="314" customFormat="1" ht="21" customHeight="1" spans="1:4">
      <c r="A32" s="346" t="s">
        <v>1228</v>
      </c>
      <c r="B32" s="338">
        <v>128</v>
      </c>
      <c r="C32" s="338"/>
      <c r="D32" s="340">
        <f t="shared" si="1"/>
        <v>-1</v>
      </c>
    </row>
    <row r="33" s="314" customFormat="1" ht="21" customHeight="1" spans="1:4">
      <c r="A33" s="347" t="s">
        <v>1229</v>
      </c>
      <c r="B33" s="338">
        <v>3410</v>
      </c>
      <c r="C33" s="338">
        <f>9318+1670</f>
        <v>10988</v>
      </c>
      <c r="D33" s="340">
        <f t="shared" si="1"/>
        <v>2.22228739002933</v>
      </c>
    </row>
    <row r="34" s="314" customFormat="1" ht="21" customHeight="1" spans="1:4">
      <c r="A34" s="342" t="s">
        <v>1230</v>
      </c>
      <c r="B34" s="338">
        <v>3784</v>
      </c>
      <c r="C34" s="338">
        <v>3645</v>
      </c>
      <c r="D34" s="340">
        <f t="shared" si="1"/>
        <v>-0.0367336152219873</v>
      </c>
    </row>
    <row r="35" s="314" customFormat="1" ht="21" customHeight="1" spans="1:4">
      <c r="A35" s="342" t="s">
        <v>1231</v>
      </c>
      <c r="B35" s="338"/>
      <c r="C35" s="338"/>
      <c r="D35" s="340"/>
    </row>
    <row r="36" s="314" customFormat="1" ht="21" customHeight="1" spans="1:4">
      <c r="A36" s="342" t="s">
        <v>1232</v>
      </c>
      <c r="B36" s="338"/>
      <c r="C36" s="338"/>
      <c r="D36" s="340"/>
    </row>
    <row r="37" s="314" customFormat="1" ht="21" customHeight="1" spans="1:4">
      <c r="A37" s="341" t="s">
        <v>1233</v>
      </c>
      <c r="B37" s="338">
        <v>2115</v>
      </c>
      <c r="C37" s="338">
        <v>13268</v>
      </c>
      <c r="D37" s="340">
        <f t="shared" si="1"/>
        <v>5.27328605200946</v>
      </c>
    </row>
    <row r="38" s="314" customFormat="1" ht="21" customHeight="1" spans="1:4">
      <c r="A38" s="341" t="s">
        <v>1234</v>
      </c>
      <c r="B38" s="338">
        <v>9462</v>
      </c>
      <c r="C38" s="338">
        <v>16474</v>
      </c>
      <c r="D38" s="340">
        <f t="shared" ref="D38:D68" si="2">(C38-B38)/B38</f>
        <v>0.741069541323187</v>
      </c>
    </row>
    <row r="39" s="314" customFormat="1" ht="21" customHeight="1" spans="1:4">
      <c r="A39" s="342" t="s">
        <v>1235</v>
      </c>
      <c r="B39" s="338"/>
      <c r="C39" s="338"/>
      <c r="D39" s="340"/>
    </row>
    <row r="40" s="314" customFormat="1" ht="21" customHeight="1" spans="1:4">
      <c r="A40" s="342" t="s">
        <v>1236</v>
      </c>
      <c r="B40" s="338"/>
      <c r="C40" s="338"/>
      <c r="D40" s="340"/>
    </row>
    <row r="41" s="314" customFormat="1" ht="21" customHeight="1" spans="1:4">
      <c r="A41" s="342" t="s">
        <v>1237</v>
      </c>
      <c r="B41" s="338"/>
      <c r="C41" s="338"/>
      <c r="D41" s="340"/>
    </row>
    <row r="42" s="314" customFormat="1" ht="21" customHeight="1" spans="1:4">
      <c r="A42" s="342" t="s">
        <v>1238</v>
      </c>
      <c r="B42" s="338"/>
      <c r="C42" s="338"/>
      <c r="D42" s="340"/>
    </row>
    <row r="43" s="314" customFormat="1" ht="22" customHeight="1" spans="1:4">
      <c r="A43" s="342" t="s">
        <v>1239</v>
      </c>
      <c r="B43" s="338">
        <v>1397</v>
      </c>
      <c r="C43" s="338"/>
      <c r="D43" s="340">
        <f t="shared" si="2"/>
        <v>-1</v>
      </c>
    </row>
    <row r="44" s="314" customFormat="1" ht="22" customHeight="1" spans="1:4">
      <c r="A44" s="342" t="s">
        <v>1240</v>
      </c>
      <c r="B44" s="338"/>
      <c r="C44" s="338"/>
      <c r="D44" s="340"/>
    </row>
    <row r="45" s="314" customFormat="1" ht="22" customHeight="1" spans="1:4">
      <c r="A45" s="342" t="s">
        <v>1241</v>
      </c>
      <c r="B45" s="338"/>
      <c r="C45" s="338"/>
      <c r="D45" s="340"/>
    </row>
    <row r="46" s="314" customFormat="1" ht="22" customHeight="1" spans="1:4">
      <c r="A46" s="341" t="s">
        <v>1242</v>
      </c>
      <c r="B46" s="338"/>
      <c r="C46" s="338"/>
      <c r="D46" s="340"/>
    </row>
    <row r="47" s="314" customFormat="1" ht="22" customHeight="1" spans="1:4">
      <c r="A47" s="342" t="s">
        <v>1243</v>
      </c>
      <c r="B47" s="338">
        <v>14642</v>
      </c>
      <c r="C47" s="338">
        <v>8293</v>
      </c>
      <c r="D47" s="340">
        <f t="shared" si="2"/>
        <v>-0.433615626280563</v>
      </c>
    </row>
    <row r="48" s="314" customFormat="1" ht="21" customHeight="1" spans="1:4">
      <c r="A48" s="348" t="s">
        <v>1244</v>
      </c>
      <c r="B48" s="349">
        <f>SUM(B49:B68)</f>
        <v>58121</v>
      </c>
      <c r="C48" s="349">
        <f>SUM(C49:C68)</f>
        <v>29846</v>
      </c>
      <c r="D48" s="331">
        <f t="shared" si="2"/>
        <v>-0.486485091447153</v>
      </c>
    </row>
    <row r="49" s="314" customFormat="1" ht="21" customHeight="1" spans="1:4">
      <c r="A49" s="342" t="s">
        <v>1245</v>
      </c>
      <c r="B49" s="338">
        <v>4970</v>
      </c>
      <c r="C49" s="338">
        <v>1277</v>
      </c>
      <c r="D49" s="340">
        <f t="shared" si="2"/>
        <v>-0.743058350100604</v>
      </c>
    </row>
    <row r="50" s="314" customFormat="1" ht="21" customHeight="1" spans="1:4">
      <c r="A50" s="342" t="s">
        <v>1246</v>
      </c>
      <c r="B50" s="350"/>
      <c r="C50" s="350">
        <v>3</v>
      </c>
      <c r="D50" s="340"/>
    </row>
    <row r="51" s="314" customFormat="1" ht="21" customHeight="1" spans="1:4">
      <c r="A51" s="342" t="s">
        <v>1247</v>
      </c>
      <c r="B51" s="338">
        <v>1068</v>
      </c>
      <c r="C51" s="338">
        <v>444</v>
      </c>
      <c r="D51" s="340">
        <f t="shared" si="2"/>
        <v>-0.584269662921348</v>
      </c>
    </row>
    <row r="52" s="314" customFormat="1" ht="21" customHeight="1" spans="1:4">
      <c r="A52" s="342" t="s">
        <v>1248</v>
      </c>
      <c r="B52" s="338">
        <v>672</v>
      </c>
      <c r="C52" s="338">
        <v>1424</v>
      </c>
      <c r="D52" s="340">
        <f t="shared" si="2"/>
        <v>1.11904761904762</v>
      </c>
    </row>
    <row r="53" s="314" customFormat="1" ht="21" customHeight="1" spans="1:4">
      <c r="A53" s="342" t="s">
        <v>1249</v>
      </c>
      <c r="B53" s="338">
        <v>4143</v>
      </c>
      <c r="C53" s="338">
        <v>3858</v>
      </c>
      <c r="D53" s="340">
        <f t="shared" si="2"/>
        <v>-0.0687907313540912</v>
      </c>
    </row>
    <row r="54" s="314" customFormat="1" ht="19" customHeight="1" spans="1:4">
      <c r="A54" s="342" t="s">
        <v>1250</v>
      </c>
      <c r="B54" s="338">
        <v>993</v>
      </c>
      <c r="C54" s="338">
        <v>82</v>
      </c>
      <c r="D54" s="340">
        <f t="shared" si="2"/>
        <v>-0.91742195367573</v>
      </c>
    </row>
    <row r="55" s="314" customFormat="1" ht="21" customHeight="1" spans="1:4">
      <c r="A55" s="342" t="s">
        <v>1251</v>
      </c>
      <c r="B55" s="338">
        <v>731</v>
      </c>
      <c r="C55" s="338">
        <v>699</v>
      </c>
      <c r="D55" s="340">
        <f t="shared" si="2"/>
        <v>-0.0437756497948016</v>
      </c>
    </row>
    <row r="56" s="314" customFormat="1" ht="21" customHeight="1" spans="1:4">
      <c r="A56" s="342" t="s">
        <v>1252</v>
      </c>
      <c r="B56" s="338">
        <v>6522</v>
      </c>
      <c r="C56" s="338">
        <v>8751</v>
      </c>
      <c r="D56" s="340">
        <f t="shared" si="2"/>
        <v>0.341766329346826</v>
      </c>
    </row>
    <row r="57" s="314" customFormat="1" ht="21" customHeight="1" spans="1:4">
      <c r="A57" s="342" t="s">
        <v>1253</v>
      </c>
      <c r="B57" s="339">
        <v>567</v>
      </c>
      <c r="C57" s="338">
        <v>1776</v>
      </c>
      <c r="D57" s="340">
        <f t="shared" si="2"/>
        <v>2.13227513227513</v>
      </c>
    </row>
    <row r="58" s="314" customFormat="1" ht="21" customHeight="1" spans="1:4">
      <c r="A58" s="342" t="s">
        <v>1254</v>
      </c>
      <c r="B58" s="339">
        <v>335</v>
      </c>
      <c r="C58" s="339">
        <v>25</v>
      </c>
      <c r="D58" s="340">
        <f t="shared" si="2"/>
        <v>-0.925373134328358</v>
      </c>
    </row>
    <row r="59" s="314" customFormat="1" ht="21" customHeight="1" spans="1:4">
      <c r="A59" s="342" t="s">
        <v>1255</v>
      </c>
      <c r="B59" s="339">
        <v>19560</v>
      </c>
      <c r="C59" s="339">
        <v>6828</v>
      </c>
      <c r="D59" s="340">
        <f t="shared" si="2"/>
        <v>-0.650920245398773</v>
      </c>
    </row>
    <row r="60" s="314" customFormat="1" ht="21" customHeight="1" spans="1:4">
      <c r="A60" s="342" t="s">
        <v>1256</v>
      </c>
      <c r="B60" s="339">
        <v>8185</v>
      </c>
      <c r="C60" s="339">
        <v>-548</v>
      </c>
      <c r="D60" s="340">
        <f t="shared" si="2"/>
        <v>-1.06695174098962</v>
      </c>
    </row>
    <row r="61" s="314" customFormat="1" ht="21" customHeight="1" spans="1:4">
      <c r="A61" s="342" t="s">
        <v>1257</v>
      </c>
      <c r="B61" s="339">
        <v>644</v>
      </c>
      <c r="C61" s="339">
        <v>32</v>
      </c>
      <c r="D61" s="340">
        <f t="shared" si="2"/>
        <v>-0.950310559006211</v>
      </c>
    </row>
    <row r="62" s="314" customFormat="1" ht="21" customHeight="1" spans="1:4">
      <c r="A62" s="342" t="s">
        <v>1258</v>
      </c>
      <c r="B62" s="339">
        <v>-79</v>
      </c>
      <c r="C62" s="339">
        <v>250</v>
      </c>
      <c r="D62" s="340">
        <f t="shared" si="2"/>
        <v>-4.16455696202532</v>
      </c>
    </row>
    <row r="63" s="314" customFormat="1" ht="21" customHeight="1" spans="1:4">
      <c r="A63" s="342" t="s">
        <v>1259</v>
      </c>
      <c r="B63" s="339">
        <v>15</v>
      </c>
      <c r="C63" s="339"/>
      <c r="D63" s="340">
        <f t="shared" si="2"/>
        <v>-1</v>
      </c>
    </row>
    <row r="64" s="314" customFormat="1" ht="21" customHeight="1" spans="1:4">
      <c r="A64" s="342" t="s">
        <v>1260</v>
      </c>
      <c r="B64" s="339">
        <v>8762</v>
      </c>
      <c r="C64" s="339">
        <v>4891</v>
      </c>
      <c r="D64" s="340">
        <f t="shared" si="2"/>
        <v>-0.441794110933577</v>
      </c>
    </row>
    <row r="65" s="314" customFormat="1" ht="21" customHeight="1" spans="1:4">
      <c r="A65" s="342" t="s">
        <v>1261</v>
      </c>
      <c r="B65" s="339"/>
      <c r="C65" s="339"/>
      <c r="D65" s="340"/>
    </row>
    <row r="66" ht="24" customHeight="1" spans="1:4">
      <c r="A66" s="342" t="s">
        <v>1262</v>
      </c>
      <c r="B66" s="339">
        <v>7</v>
      </c>
      <c r="C66" s="339"/>
      <c r="D66" s="340">
        <f t="shared" si="2"/>
        <v>-1</v>
      </c>
    </row>
    <row r="67" ht="24" customHeight="1" spans="1:4">
      <c r="A67" s="351" t="s">
        <v>1263</v>
      </c>
      <c r="B67" s="339">
        <v>96</v>
      </c>
      <c r="C67" s="352">
        <v>54</v>
      </c>
      <c r="D67" s="340">
        <f t="shared" si="2"/>
        <v>-0.4375</v>
      </c>
    </row>
    <row r="68" ht="24" customHeight="1" spans="1:4">
      <c r="A68" s="353" t="s">
        <v>96</v>
      </c>
      <c r="B68" s="339">
        <v>930</v>
      </c>
      <c r="C68" s="352"/>
      <c r="D68" s="340">
        <f t="shared" si="2"/>
        <v>-1</v>
      </c>
    </row>
    <row r="69" ht="21" customHeight="1" spans="1:1">
      <c r="A69" s="354" t="s">
        <v>1264</v>
      </c>
    </row>
  </sheetData>
  <mergeCells count="1">
    <mergeCell ref="A2:D2"/>
  </mergeCells>
  <pageMargins left="0.590277777777778" right="0.590277777777778" top="0.590277777777778" bottom="0.790972222222222" header="0.511805555555556" footer="0.511805555555556"/>
  <pageSetup paperSize="9" scale="92" firstPageNumber="7" fitToHeight="0" orientation="portrait" useFirstPageNumber="1" horizontalDpi="600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D9" sqref="D9"/>
    </sheetView>
  </sheetViews>
  <sheetFormatPr defaultColWidth="9" defaultRowHeight="12.75" customHeight="1" outlineLevelCol="4"/>
  <cols>
    <col min="1" max="1" width="63.6666666666667" customWidth="1"/>
    <col min="2" max="2" width="23.3333333333333" customWidth="1"/>
    <col min="3" max="3" width="12" customWidth="1"/>
  </cols>
  <sheetData>
    <row r="1" ht="19.5" customHeight="1" spans="1:1">
      <c r="A1" s="198" t="s">
        <v>19</v>
      </c>
    </row>
    <row r="2" ht="31.5" customHeight="1" spans="1:3">
      <c r="A2" s="255" t="s">
        <v>20</v>
      </c>
      <c r="B2" s="255"/>
      <c r="C2" s="256"/>
    </row>
    <row r="3" s="198" customFormat="1" ht="19.5" customHeight="1" spans="1:2">
      <c r="A3" s="257"/>
      <c r="B3" s="258" t="s">
        <v>66</v>
      </c>
    </row>
    <row r="4" s="198" customFormat="1" ht="19.5" customHeight="1" spans="1:3">
      <c r="A4" s="259" t="s">
        <v>1265</v>
      </c>
      <c r="B4" s="5" t="s">
        <v>1266</v>
      </c>
      <c r="C4" s="260"/>
    </row>
    <row r="5" s="260" customFormat="1" ht="21" customHeight="1" spans="1:5">
      <c r="A5" s="261" t="s">
        <v>1267</v>
      </c>
      <c r="B5" s="262">
        <v>91946</v>
      </c>
      <c r="C5" s="263"/>
      <c r="D5" s="311"/>
      <c r="E5" s="311"/>
    </row>
    <row r="6" s="260" customFormat="1" ht="21" customHeight="1" spans="1:5">
      <c r="A6" s="261" t="s">
        <v>1268</v>
      </c>
      <c r="B6" s="262">
        <v>115230.51</v>
      </c>
      <c r="C6" s="263"/>
      <c r="D6" s="311"/>
      <c r="E6" s="311"/>
    </row>
    <row r="7" s="260" customFormat="1" ht="21" customHeight="1" spans="1:5">
      <c r="A7" s="261" t="s">
        <v>1269</v>
      </c>
      <c r="B7" s="262">
        <v>6500</v>
      </c>
      <c r="D7" s="311"/>
      <c r="E7" s="311"/>
    </row>
    <row r="8" s="260" customFormat="1" ht="21" customHeight="1" spans="1:5">
      <c r="A8" s="261" t="s">
        <v>1270</v>
      </c>
      <c r="B8" s="262">
        <v>6500</v>
      </c>
      <c r="D8" s="311"/>
      <c r="E8" s="311"/>
    </row>
    <row r="9" s="260" customFormat="1" ht="21" customHeight="1" spans="1:5">
      <c r="A9" s="261" t="s">
        <v>1271</v>
      </c>
      <c r="B9" s="262">
        <v>0</v>
      </c>
      <c r="D9" s="311"/>
      <c r="E9" s="311"/>
    </row>
    <row r="10" s="260" customFormat="1" ht="21" customHeight="1" spans="1:5">
      <c r="A10" s="261" t="s">
        <v>1272</v>
      </c>
      <c r="B10" s="262">
        <v>0</v>
      </c>
      <c r="D10" s="311"/>
      <c r="E10" s="311"/>
    </row>
    <row r="11" s="260" customFormat="1" ht="21" customHeight="1" spans="1:5">
      <c r="A11" s="261" t="s">
        <v>1273</v>
      </c>
      <c r="B11" s="262">
        <f>SUM(B12:B13)</f>
        <v>6815</v>
      </c>
      <c r="D11" s="311"/>
      <c r="E11" s="311"/>
    </row>
    <row r="12" s="260" customFormat="1" ht="21" customHeight="1" spans="1:5">
      <c r="A12" s="261" t="s">
        <v>1274</v>
      </c>
      <c r="B12" s="262">
        <v>3600</v>
      </c>
      <c r="D12" s="311"/>
      <c r="E12" s="311"/>
    </row>
    <row r="13" s="260" customFormat="1" ht="21" customHeight="1" spans="1:5">
      <c r="A13" s="261" t="s">
        <v>1275</v>
      </c>
      <c r="B13" s="262">
        <v>3215</v>
      </c>
      <c r="D13" s="311"/>
      <c r="E13" s="311"/>
    </row>
    <row r="14" s="260" customFormat="1" ht="21" customHeight="1" spans="1:5">
      <c r="A14" s="261" t="s">
        <v>1276</v>
      </c>
      <c r="B14" s="262">
        <f>B5+B7-B12</f>
        <v>94846</v>
      </c>
      <c r="D14" s="311"/>
      <c r="E14" s="311"/>
    </row>
    <row r="15" ht="21" customHeight="1" spans="1:2">
      <c r="A15" s="261" t="s">
        <v>1277</v>
      </c>
      <c r="B15" s="262">
        <f>SUM(B16:B17)</f>
        <v>7654</v>
      </c>
    </row>
    <row r="16" ht="21" customHeight="1" spans="1:2">
      <c r="A16" s="261" t="s">
        <v>1278</v>
      </c>
      <c r="B16" s="262">
        <v>4384</v>
      </c>
    </row>
    <row r="17" ht="21" customHeight="1" spans="1:2">
      <c r="A17" s="261" t="s">
        <v>1279</v>
      </c>
      <c r="B17" s="262">
        <v>3270</v>
      </c>
    </row>
  </sheetData>
  <sheetProtection formatCells="0" formatColumns="0" formatRows="0"/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目录 </vt:lpstr>
      <vt:lpstr>2019年收入执行情况表</vt:lpstr>
      <vt:lpstr>2019年支出执行情况表</vt:lpstr>
      <vt:lpstr>2020年收入预算表</vt:lpstr>
      <vt:lpstr>2020年支出预算表</vt:lpstr>
      <vt:lpstr>一般公共预算支出（按功能科目）</vt:lpstr>
      <vt:lpstr>一般公共预算支出（按政府经济分类）</vt:lpstr>
      <vt:lpstr>2020年上级补助收入预算表</vt:lpstr>
      <vt:lpstr>一般债务余额表</vt:lpstr>
      <vt:lpstr>2019年基金收入执行情况</vt:lpstr>
      <vt:lpstr>2019年基金支出执行情况</vt:lpstr>
      <vt:lpstr>2020年基金收入预算表</vt:lpstr>
      <vt:lpstr>2020年基金支出预算表</vt:lpstr>
      <vt:lpstr>2020年基金上级补助收入</vt:lpstr>
      <vt:lpstr>专项债券余额表</vt:lpstr>
      <vt:lpstr>2019年国有资本经营收入</vt:lpstr>
      <vt:lpstr>2019年国有资本经营支出</vt:lpstr>
      <vt:lpstr>2020年国有资本经营收入</vt:lpstr>
      <vt:lpstr>2020年国有资本经营支出</vt:lpstr>
      <vt:lpstr>2019年社保基金收入</vt:lpstr>
      <vt:lpstr>2019年社保基金支出</vt:lpstr>
      <vt:lpstr>2020年社会基金收入预算表</vt:lpstr>
      <vt:lpstr>2020年社会基金支出预算表</vt:lpstr>
      <vt:lpstr>重点支出预算表</vt:lpstr>
      <vt:lpstr>新增债券分配表</vt:lpstr>
      <vt:lpstr>三公经费预算表</vt:lpstr>
      <vt:lpstr>保工资保运转</vt:lpstr>
      <vt:lpstr>保基本民生</vt:lpstr>
      <vt:lpstr>人代会批准前支出情况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tjhq</dc:creator>
  <cp:lastModifiedBy>青竹居士</cp:lastModifiedBy>
  <dcterms:created xsi:type="dcterms:W3CDTF">2013-07-01T05:47:00Z</dcterms:created>
  <cp:lastPrinted>2019-08-21T13:51:00Z</cp:lastPrinted>
  <dcterms:modified xsi:type="dcterms:W3CDTF">2020-05-20T04:01:47Z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11602248</vt:i4>
  </property>
  <property fmtid="{D5CDD505-2E9C-101B-9397-08002B2CF9AE}" pid="3" name="KSOProductBuildVer">
    <vt:lpwstr>2052-11.1.0.9662</vt:lpwstr>
  </property>
</Properties>
</file>