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<sst xmlns="http://schemas.openxmlformats.org/spreadsheetml/2006/main" count="349" uniqueCount="100">
  <si>
    <t>附件2：</t>
  </si>
  <si>
    <t>南雄市阳光玫瑰葡萄精准扶贫项目2019年收益汇总表</t>
  </si>
  <si>
    <t>注：第一次统筹2100万元收益按15%；第二、三、四次统筹收益按10%                        单位：万元</t>
  </si>
  <si>
    <t>镇名</t>
  </si>
  <si>
    <t>村名</t>
  </si>
  <si>
    <t>资金类型</t>
  </si>
  <si>
    <t>第一次统筹资金</t>
  </si>
  <si>
    <t>第二次统筹资金</t>
  </si>
  <si>
    <t>第三次统筹资金</t>
  </si>
  <si>
    <t>第四次统筹资金</t>
  </si>
  <si>
    <t>总统筹资金</t>
  </si>
  <si>
    <t>年度收益</t>
  </si>
  <si>
    <t>统筹资金合计</t>
  </si>
  <si>
    <t>收益合计</t>
  </si>
  <si>
    <t>村类别</t>
  </si>
  <si>
    <t>界址镇</t>
  </si>
  <si>
    <t>面上村</t>
  </si>
  <si>
    <t>人均2万元资金</t>
  </si>
  <si>
    <t>澜河镇</t>
  </si>
  <si>
    <t>澜河村</t>
  </si>
  <si>
    <t>贫困村</t>
  </si>
  <si>
    <t>白云村</t>
  </si>
  <si>
    <t>葛坪村</t>
  </si>
  <si>
    <t>东莞市引导资金</t>
  </si>
  <si>
    <t>帽子峰镇</t>
  </si>
  <si>
    <t>富竹村</t>
  </si>
  <si>
    <t>洞头村</t>
  </si>
  <si>
    <t>乌迳镇</t>
  </si>
  <si>
    <t>孔塘村</t>
  </si>
  <si>
    <t>田心村</t>
  </si>
  <si>
    <t>长龙村</t>
  </si>
  <si>
    <t>黄洞村</t>
  </si>
  <si>
    <t>韶关市引导资金</t>
  </si>
  <si>
    <t>响联村</t>
  </si>
  <si>
    <t>坪塘村</t>
  </si>
  <si>
    <t>龙迳村</t>
  </si>
  <si>
    <t>黄塘村</t>
  </si>
  <si>
    <t>雄州街道</t>
  </si>
  <si>
    <t>油山镇</t>
  </si>
  <si>
    <t>黄田村</t>
  </si>
  <si>
    <t>下惠村</t>
  </si>
  <si>
    <t>黄坑镇</t>
  </si>
  <si>
    <t>黄坑村</t>
  </si>
  <si>
    <t>许村村</t>
  </si>
  <si>
    <t>小陂村</t>
  </si>
  <si>
    <t>自筹扶贫资金</t>
  </si>
  <si>
    <t>全安镇</t>
  </si>
  <si>
    <t>河塘村</t>
  </si>
  <si>
    <t>杨沥村</t>
  </si>
  <si>
    <t>密下水村</t>
  </si>
  <si>
    <t>珠玑镇</t>
  </si>
  <si>
    <t>里仁村</t>
  </si>
  <si>
    <t>祇芫村</t>
  </si>
  <si>
    <t>新村村</t>
  </si>
  <si>
    <t>古田村</t>
  </si>
  <si>
    <t>里东村</t>
  </si>
  <si>
    <t>泰源村</t>
  </si>
  <si>
    <t>长迳村</t>
  </si>
  <si>
    <t>角湾村</t>
  </si>
  <si>
    <t>中站村</t>
  </si>
  <si>
    <t>洋湖村</t>
  </si>
  <si>
    <t>坪田镇</t>
  </si>
  <si>
    <t>长坑村</t>
  </si>
  <si>
    <t>老龙村</t>
  </si>
  <si>
    <t>百顺镇</t>
  </si>
  <si>
    <t>百顺村</t>
  </si>
  <si>
    <t>东坑村</t>
  </si>
  <si>
    <t>水口镇</t>
  </si>
  <si>
    <t>赤岭村</t>
  </si>
  <si>
    <t>泷头村</t>
  </si>
  <si>
    <t>篛过村</t>
  </si>
  <si>
    <t>水口村</t>
  </si>
  <si>
    <t>下湖村</t>
  </si>
  <si>
    <t>群星村</t>
  </si>
  <si>
    <t>沙头村</t>
  </si>
  <si>
    <t>江头镇</t>
  </si>
  <si>
    <t>小竹村</t>
  </si>
  <si>
    <t>大汉村</t>
  </si>
  <si>
    <t>江头村</t>
  </si>
  <si>
    <t>南甫村</t>
  </si>
  <si>
    <t>坪岗村</t>
  </si>
  <si>
    <t>武岭村</t>
  </si>
  <si>
    <t>涌溪村</t>
  </si>
  <si>
    <t>元甫村</t>
  </si>
  <si>
    <t>湖口镇</t>
  </si>
  <si>
    <t>长市村</t>
  </si>
  <si>
    <t>邓坊镇</t>
  </si>
  <si>
    <t>赤石村</t>
  </si>
  <si>
    <t>洋西村</t>
  </si>
  <si>
    <t>赤马村</t>
  </si>
  <si>
    <t>古市镇</t>
  </si>
  <si>
    <t>丹布村</t>
  </si>
  <si>
    <t>柴岭村</t>
  </si>
  <si>
    <t>双到资金</t>
  </si>
  <si>
    <t>三角村</t>
  </si>
  <si>
    <t>小坑村</t>
  </si>
  <si>
    <t>丰源村</t>
  </si>
  <si>
    <t>市统筹中央资金</t>
  </si>
  <si>
    <t>市统筹</t>
  </si>
  <si>
    <t>市统筹人均2万元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</si>
</sst>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5" fillId="5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1"/>
  <sheetViews>
    <sheetView tabSelected="1" workbookViewId="0">
      <selection activeCell="H4" sqref="H4"/>
    </sheetView>
  </sheetViews>
  <sheetFormatPr defaultColWidth="10" defaultRowHeight="14.25"/>
  <cols>
    <col min="1" max="1" width="13.575" style="2" customWidth="1"/>
    <col min="2" max="2" width="14.6666666666667" style="2" customWidth="1"/>
    <col min="3" max="3" width="18.6166666666667" style="2" customWidth="1"/>
    <col min="4" max="4" width="11.5166666666667" style="2" customWidth="1"/>
    <col min="5" max="6" width="13.4166666666667" style="2" customWidth="1"/>
    <col min="7" max="7" width="11.3583333333333" style="2" customWidth="1"/>
    <col min="8" max="8" width="16.4083333333333" style="2" customWidth="1"/>
    <col min="9" max="9" width="15.7833333333333" style="2" customWidth="1"/>
    <col min="10" max="10" width="16.25" style="3" hidden="1" customWidth="1"/>
    <col min="11" max="11" width="15.6916666666667" style="2" hidden="1" customWidth="1"/>
    <col min="12" max="12" width="12.6166666666667" style="3" hidden="1" customWidth="1"/>
    <col min="13" max="13" width="10" style="1"/>
    <col min="14" max="14" width="14.025" style="1"/>
    <col min="15" max="15" width="10" style="1"/>
    <col min="16" max="16" width="10.5583333333333" style="1"/>
    <col min="17" max="17" width="11.6666666666667" style="1"/>
    <col min="18" max="16384" width="10" style="1"/>
  </cols>
  <sheetData>
    <row r="1" spans="1:1">
      <c r="A1" s="2" t="s">
        <v>0</v>
      </c>
    </row>
    <row r="2" s="1" customFormat="1" ht="4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="1" customFormat="1" ht="36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52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9" t="s">
        <v>12</v>
      </c>
      <c r="K4" s="6" t="s">
        <v>13</v>
      </c>
      <c r="L4" s="6" t="s">
        <v>14</v>
      </c>
    </row>
    <row r="5" s="1" customFormat="1" ht="38.25" customHeight="1" spans="1:12">
      <c r="A5" s="7"/>
      <c r="B5" s="7"/>
      <c r="C5" s="8"/>
      <c r="D5" s="6">
        <f t="shared" ref="D5:K5" si="0">SUM(D6:D112)</f>
        <v>2100</v>
      </c>
      <c r="E5" s="6">
        <f t="shared" si="0"/>
        <v>1690.076783</v>
      </c>
      <c r="F5" s="6">
        <f t="shared" si="0"/>
        <v>293.640652</v>
      </c>
      <c r="G5" s="6">
        <f t="shared" si="0"/>
        <v>110</v>
      </c>
      <c r="H5" s="9">
        <f t="shared" si="0"/>
        <v>4193.717435</v>
      </c>
      <c r="I5" s="6">
        <f t="shared" si="0"/>
        <v>524.3718</v>
      </c>
      <c r="J5" s="11">
        <f t="shared" si="0"/>
        <v>4193.717435</v>
      </c>
      <c r="K5" s="11" t="e">
        <f t="shared" si="0"/>
        <v>#REF!</v>
      </c>
      <c r="L5" s="11"/>
    </row>
    <row r="6" s="1" customFormat="1" ht="24" customHeight="1" spans="1:12">
      <c r="A6" s="7" t="s">
        <v>15</v>
      </c>
      <c r="B6" s="7" t="s">
        <v>16</v>
      </c>
      <c r="C6" s="8" t="s">
        <v>17</v>
      </c>
      <c r="D6" s="7">
        <v>20</v>
      </c>
      <c r="E6" s="7">
        <v>62.43576</v>
      </c>
      <c r="F6" s="7"/>
      <c r="G6" s="7"/>
      <c r="H6" s="7">
        <f t="shared" ref="H6:H69" si="1">D6+E6+G6+F6</f>
        <v>82.43576</v>
      </c>
      <c r="I6" s="17">
        <f t="shared" ref="I6:I69" si="2">ROUND(D6*0.15+(E6+F6+G6)*0.1,4)</f>
        <v>9.2436</v>
      </c>
      <c r="J6" s="11">
        <v>82.43576</v>
      </c>
      <c r="K6" s="11" t="e">
        <f>#REF!+#REF!</f>
        <v>#REF!</v>
      </c>
      <c r="L6" s="11" t="s">
        <v>16</v>
      </c>
    </row>
    <row r="7" s="1" customFormat="1" ht="24" customHeight="1" spans="1:12">
      <c r="A7" s="10" t="s">
        <v>18</v>
      </c>
      <c r="B7" s="7" t="s">
        <v>19</v>
      </c>
      <c r="C7" s="8" t="s">
        <v>17</v>
      </c>
      <c r="D7" s="7">
        <v>47</v>
      </c>
      <c r="E7" s="11">
        <v>30.1686</v>
      </c>
      <c r="F7" s="11"/>
      <c r="G7" s="11"/>
      <c r="H7" s="7">
        <f t="shared" si="1"/>
        <v>77.1686</v>
      </c>
      <c r="I7" s="17">
        <f t="shared" si="2"/>
        <v>10.0669</v>
      </c>
      <c r="J7" s="16">
        <v>313.197893</v>
      </c>
      <c r="K7" s="16" t="e">
        <f>SUM(#REF!,#REF!)</f>
        <v>#REF!</v>
      </c>
      <c r="L7" s="11" t="s">
        <v>20</v>
      </c>
    </row>
    <row r="8" s="1" customFormat="1" ht="24" customHeight="1" spans="1:12">
      <c r="A8" s="12"/>
      <c r="B8" s="7" t="s">
        <v>21</v>
      </c>
      <c r="C8" s="8" t="s">
        <v>17</v>
      </c>
      <c r="D8" s="7">
        <v>30</v>
      </c>
      <c r="E8" s="11">
        <v>27.2832</v>
      </c>
      <c r="F8" s="11"/>
      <c r="G8" s="11"/>
      <c r="H8" s="7">
        <f t="shared" si="1"/>
        <v>57.2832</v>
      </c>
      <c r="I8" s="17">
        <f t="shared" si="2"/>
        <v>7.2283</v>
      </c>
      <c r="J8" s="18"/>
      <c r="K8" s="18"/>
      <c r="L8" s="11" t="s">
        <v>20</v>
      </c>
    </row>
    <row r="9" s="1" customFormat="1" ht="24" customHeight="1" spans="1:12">
      <c r="A9" s="12"/>
      <c r="B9" s="7" t="s">
        <v>22</v>
      </c>
      <c r="C9" s="8" t="s">
        <v>17</v>
      </c>
      <c r="D9" s="7">
        <v>50</v>
      </c>
      <c r="E9" s="11">
        <v>44.9025</v>
      </c>
      <c r="F9" s="11"/>
      <c r="G9" s="11"/>
      <c r="H9" s="7">
        <f t="shared" si="1"/>
        <v>94.9025</v>
      </c>
      <c r="I9" s="17">
        <f t="shared" si="2"/>
        <v>11.9903</v>
      </c>
      <c r="J9" s="18"/>
      <c r="K9" s="18"/>
      <c r="L9" s="11" t="s">
        <v>20</v>
      </c>
    </row>
    <row r="10" s="1" customFormat="1" ht="24" customHeight="1" spans="1:12">
      <c r="A10" s="12"/>
      <c r="B10" s="11" t="s">
        <v>21</v>
      </c>
      <c r="C10" s="13" t="s">
        <v>23</v>
      </c>
      <c r="D10" s="11">
        <v>0</v>
      </c>
      <c r="E10" s="11">
        <v>1.270193</v>
      </c>
      <c r="F10" s="11"/>
      <c r="G10" s="11"/>
      <c r="H10" s="7">
        <f t="shared" si="1"/>
        <v>1.270193</v>
      </c>
      <c r="I10" s="17">
        <f t="shared" si="2"/>
        <v>0.127</v>
      </c>
      <c r="J10" s="18"/>
      <c r="K10" s="18"/>
      <c r="L10" s="11" t="s">
        <v>20</v>
      </c>
    </row>
    <row r="11" s="1" customFormat="1" ht="24" customHeight="1" spans="1:12">
      <c r="A11" s="12"/>
      <c r="B11" s="7" t="s">
        <v>16</v>
      </c>
      <c r="C11" s="8" t="s">
        <v>17</v>
      </c>
      <c r="D11" s="7">
        <v>28</v>
      </c>
      <c r="E11" s="11">
        <v>54.5734</v>
      </c>
      <c r="F11" s="11"/>
      <c r="G11" s="11"/>
      <c r="H11" s="7">
        <f t="shared" si="1"/>
        <v>82.5734</v>
      </c>
      <c r="I11" s="17">
        <f t="shared" si="2"/>
        <v>9.6573</v>
      </c>
      <c r="J11" s="15"/>
      <c r="K11" s="15"/>
      <c r="L11" s="11" t="s">
        <v>16</v>
      </c>
    </row>
    <row r="12" s="1" customFormat="1" ht="24" customHeight="1" spans="1:12">
      <c r="A12" s="10" t="s">
        <v>24</v>
      </c>
      <c r="B12" s="7" t="s">
        <v>25</v>
      </c>
      <c r="C12" s="8" t="s">
        <v>17</v>
      </c>
      <c r="D12" s="7">
        <v>40</v>
      </c>
      <c r="E12" s="7"/>
      <c r="F12" s="7"/>
      <c r="G12" s="7"/>
      <c r="H12" s="7">
        <f t="shared" si="1"/>
        <v>40</v>
      </c>
      <c r="I12" s="17">
        <f t="shared" si="2"/>
        <v>6</v>
      </c>
      <c r="J12" s="16">
        <v>119.94465</v>
      </c>
      <c r="K12" s="16" t="e">
        <f>SUM(#REF!,#REF!,#REF!)</f>
        <v>#REF!</v>
      </c>
      <c r="L12" s="11" t="s">
        <v>20</v>
      </c>
    </row>
    <row r="13" s="1" customFormat="1" ht="24" customHeight="1" spans="1:12">
      <c r="A13" s="12"/>
      <c r="B13" s="7" t="s">
        <v>26</v>
      </c>
      <c r="C13" s="8" t="s">
        <v>17</v>
      </c>
      <c r="D13" s="7">
        <v>30</v>
      </c>
      <c r="E13" s="11">
        <v>1.195</v>
      </c>
      <c r="F13" s="11"/>
      <c r="G13" s="11"/>
      <c r="H13" s="7">
        <f t="shared" si="1"/>
        <v>31.195</v>
      </c>
      <c r="I13" s="17">
        <f t="shared" si="2"/>
        <v>4.6195</v>
      </c>
      <c r="J13" s="18"/>
      <c r="K13" s="18"/>
      <c r="L13" s="11" t="s">
        <v>20</v>
      </c>
    </row>
    <row r="14" s="1" customFormat="1" ht="24" customHeight="1" spans="1:12">
      <c r="A14" s="14"/>
      <c r="B14" s="7" t="s">
        <v>16</v>
      </c>
      <c r="C14" s="8" t="s">
        <v>17</v>
      </c>
      <c r="D14" s="7">
        <v>30</v>
      </c>
      <c r="E14" s="11">
        <v>18.74965</v>
      </c>
      <c r="F14" s="11"/>
      <c r="G14" s="11"/>
      <c r="H14" s="7">
        <f t="shared" si="1"/>
        <v>48.74965</v>
      </c>
      <c r="I14" s="17">
        <f t="shared" si="2"/>
        <v>6.375</v>
      </c>
      <c r="J14" s="15"/>
      <c r="K14" s="15"/>
      <c r="L14" s="11" t="s">
        <v>16</v>
      </c>
    </row>
    <row r="15" s="1" customFormat="1" ht="24" customHeight="1" spans="1:12">
      <c r="A15" s="10" t="s">
        <v>27</v>
      </c>
      <c r="B15" s="7" t="s">
        <v>28</v>
      </c>
      <c r="C15" s="8" t="s">
        <v>17</v>
      </c>
      <c r="D15" s="7">
        <v>43</v>
      </c>
      <c r="E15" s="11">
        <v>1.14024</v>
      </c>
      <c r="F15" s="11"/>
      <c r="G15" s="11"/>
      <c r="H15" s="7">
        <f t="shared" si="1"/>
        <v>44.14024</v>
      </c>
      <c r="I15" s="17">
        <f t="shared" si="2"/>
        <v>6.564</v>
      </c>
      <c r="J15" s="16">
        <v>393.559282</v>
      </c>
      <c r="K15" s="16" t="e">
        <f>SUM(#REF!,#REF!,#REF!)</f>
        <v>#REF!</v>
      </c>
      <c r="L15" s="11" t="s">
        <v>20</v>
      </c>
    </row>
    <row r="16" s="1" customFormat="1" ht="24" customHeight="1" spans="1:12">
      <c r="A16" s="12"/>
      <c r="B16" s="7" t="s">
        <v>29</v>
      </c>
      <c r="C16" s="8" t="s">
        <v>17</v>
      </c>
      <c r="D16" s="7">
        <v>30</v>
      </c>
      <c r="E16" s="11">
        <v>0.6828</v>
      </c>
      <c r="F16" s="11"/>
      <c r="G16" s="11"/>
      <c r="H16" s="7">
        <f t="shared" si="1"/>
        <v>30.6828</v>
      </c>
      <c r="I16" s="17">
        <f t="shared" si="2"/>
        <v>4.5683</v>
      </c>
      <c r="J16" s="18"/>
      <c r="K16" s="18"/>
      <c r="L16" s="11" t="s">
        <v>20</v>
      </c>
    </row>
    <row r="17" s="1" customFormat="1" ht="24" customHeight="1" spans="1:12">
      <c r="A17" s="12"/>
      <c r="B17" s="7" t="s">
        <v>30</v>
      </c>
      <c r="C17" s="8" t="s">
        <v>17</v>
      </c>
      <c r="D17" s="7">
        <v>38</v>
      </c>
      <c r="E17" s="7">
        <v>3.5403</v>
      </c>
      <c r="F17" s="7"/>
      <c r="G17" s="7"/>
      <c r="H17" s="7">
        <f t="shared" si="1"/>
        <v>41.5403</v>
      </c>
      <c r="I17" s="17">
        <f t="shared" si="2"/>
        <v>6.054</v>
      </c>
      <c r="J17" s="18"/>
      <c r="K17" s="18"/>
      <c r="L17" s="11" t="s">
        <v>20</v>
      </c>
    </row>
    <row r="18" s="1" customFormat="1" ht="24" customHeight="1" spans="1:12">
      <c r="A18" s="12"/>
      <c r="B18" s="7" t="s">
        <v>31</v>
      </c>
      <c r="C18" s="8" t="s">
        <v>17</v>
      </c>
      <c r="D18" s="7">
        <v>24</v>
      </c>
      <c r="E18" s="11">
        <v>1.9373</v>
      </c>
      <c r="F18" s="11"/>
      <c r="G18" s="11"/>
      <c r="H18" s="7">
        <f t="shared" si="1"/>
        <v>25.9373</v>
      </c>
      <c r="I18" s="17">
        <f t="shared" si="2"/>
        <v>3.7937</v>
      </c>
      <c r="J18" s="18"/>
      <c r="K18" s="18"/>
      <c r="L18" s="11" t="s">
        <v>20</v>
      </c>
    </row>
    <row r="19" s="1" customFormat="1" ht="24" customHeight="1" spans="1:12">
      <c r="A19" s="12"/>
      <c r="B19" s="7" t="s">
        <v>31</v>
      </c>
      <c r="C19" s="8" t="s">
        <v>32</v>
      </c>
      <c r="D19" s="7"/>
      <c r="E19" s="11"/>
      <c r="F19" s="11">
        <v>18.235742</v>
      </c>
      <c r="G19" s="11"/>
      <c r="H19" s="7">
        <f t="shared" si="1"/>
        <v>18.235742</v>
      </c>
      <c r="I19" s="17">
        <f t="shared" si="2"/>
        <v>1.8236</v>
      </c>
      <c r="J19" s="18"/>
      <c r="K19" s="18"/>
      <c r="L19" s="11" t="s">
        <v>20</v>
      </c>
    </row>
    <row r="20" s="1" customFormat="1" ht="24" customHeight="1" spans="1:12">
      <c r="A20" s="12"/>
      <c r="B20" s="7" t="s">
        <v>33</v>
      </c>
      <c r="C20" s="8" t="s">
        <v>17</v>
      </c>
      <c r="D20" s="7">
        <v>23</v>
      </c>
      <c r="E20" s="11">
        <v>3.377</v>
      </c>
      <c r="F20" s="11"/>
      <c r="G20" s="11"/>
      <c r="H20" s="7">
        <f t="shared" si="1"/>
        <v>26.377</v>
      </c>
      <c r="I20" s="17">
        <f t="shared" si="2"/>
        <v>3.7877</v>
      </c>
      <c r="J20" s="18"/>
      <c r="K20" s="18"/>
      <c r="L20" s="11" t="s">
        <v>20</v>
      </c>
    </row>
    <row r="21" s="1" customFormat="1" ht="24" customHeight="1" spans="1:12">
      <c r="A21" s="12"/>
      <c r="B21" s="7" t="s">
        <v>34</v>
      </c>
      <c r="C21" s="8" t="s">
        <v>17</v>
      </c>
      <c r="D21" s="7">
        <v>29</v>
      </c>
      <c r="E21" s="11">
        <v>8.2127</v>
      </c>
      <c r="F21" s="11"/>
      <c r="G21" s="11"/>
      <c r="H21" s="7">
        <f t="shared" si="1"/>
        <v>37.2127</v>
      </c>
      <c r="I21" s="17">
        <f t="shared" si="2"/>
        <v>5.1713</v>
      </c>
      <c r="J21" s="18"/>
      <c r="K21" s="18"/>
      <c r="L21" s="11" t="s">
        <v>20</v>
      </c>
    </row>
    <row r="22" s="1" customFormat="1" ht="24" customHeight="1" spans="1:12">
      <c r="A22" s="12"/>
      <c r="B22" s="7" t="s">
        <v>35</v>
      </c>
      <c r="C22" s="8" t="s">
        <v>17</v>
      </c>
      <c r="D22" s="7">
        <v>23</v>
      </c>
      <c r="E22" s="11">
        <v>5.26182</v>
      </c>
      <c r="F22" s="11"/>
      <c r="G22" s="11"/>
      <c r="H22" s="7">
        <f t="shared" si="1"/>
        <v>28.26182</v>
      </c>
      <c r="I22" s="17">
        <f t="shared" si="2"/>
        <v>3.9762</v>
      </c>
      <c r="J22" s="18"/>
      <c r="K22" s="18"/>
      <c r="L22" s="11" t="s">
        <v>20</v>
      </c>
    </row>
    <row r="23" s="1" customFormat="1" ht="24" customHeight="1" spans="1:12">
      <c r="A23" s="12"/>
      <c r="B23" s="7" t="s">
        <v>36</v>
      </c>
      <c r="C23" s="8" t="s">
        <v>17</v>
      </c>
      <c r="D23" s="7">
        <v>34</v>
      </c>
      <c r="E23" s="11">
        <v>7.47442</v>
      </c>
      <c r="F23" s="11"/>
      <c r="G23" s="11"/>
      <c r="H23" s="7">
        <f t="shared" si="1"/>
        <v>41.47442</v>
      </c>
      <c r="I23" s="17">
        <f t="shared" si="2"/>
        <v>5.8474</v>
      </c>
      <c r="J23" s="18"/>
      <c r="K23" s="18"/>
      <c r="L23" s="11" t="s">
        <v>20</v>
      </c>
    </row>
    <row r="24" s="1" customFormat="1" ht="24" customHeight="1" spans="1:12">
      <c r="A24" s="14"/>
      <c r="B24" s="7" t="s">
        <v>16</v>
      </c>
      <c r="C24" s="8" t="s">
        <v>17</v>
      </c>
      <c r="D24" s="7">
        <v>60</v>
      </c>
      <c r="E24" s="11">
        <v>39.69696</v>
      </c>
      <c r="F24" s="11"/>
      <c r="G24" s="11"/>
      <c r="H24" s="7">
        <f t="shared" si="1"/>
        <v>99.69696</v>
      </c>
      <c r="I24" s="17">
        <f t="shared" si="2"/>
        <v>12.9697</v>
      </c>
      <c r="J24" s="15"/>
      <c r="K24" s="15"/>
      <c r="L24" s="11" t="s">
        <v>16</v>
      </c>
    </row>
    <row r="25" s="1" customFormat="1" ht="24" customHeight="1" spans="1:12">
      <c r="A25" s="7" t="s">
        <v>37</v>
      </c>
      <c r="B25" s="7" t="s">
        <v>16</v>
      </c>
      <c r="C25" s="8" t="s">
        <v>17</v>
      </c>
      <c r="D25" s="7">
        <v>40</v>
      </c>
      <c r="E25" s="11">
        <v>4.02002</v>
      </c>
      <c r="F25" s="11"/>
      <c r="G25" s="11"/>
      <c r="H25" s="7">
        <f t="shared" si="1"/>
        <v>44.02002</v>
      </c>
      <c r="I25" s="17">
        <f t="shared" si="2"/>
        <v>6.402</v>
      </c>
      <c r="J25" s="11">
        <v>44.02002</v>
      </c>
      <c r="K25" s="11" t="e">
        <f>#REF!+#REF!+#REF!</f>
        <v>#REF!</v>
      </c>
      <c r="L25" s="11" t="s">
        <v>16</v>
      </c>
    </row>
    <row r="26" s="1" customFormat="1" ht="24" customHeight="1" spans="1:12">
      <c r="A26" s="10" t="s">
        <v>38</v>
      </c>
      <c r="B26" s="7" t="s">
        <v>39</v>
      </c>
      <c r="C26" s="8" t="s">
        <v>17</v>
      </c>
      <c r="D26" s="7">
        <v>12</v>
      </c>
      <c r="E26" s="7">
        <v>6.663444</v>
      </c>
      <c r="F26" s="7"/>
      <c r="G26" s="7"/>
      <c r="H26" s="7">
        <f t="shared" si="1"/>
        <v>18.663444</v>
      </c>
      <c r="I26" s="17">
        <f t="shared" si="2"/>
        <v>2.4663</v>
      </c>
      <c r="J26" s="16">
        <v>281.65299</v>
      </c>
      <c r="K26" s="16" t="e">
        <f>SUM(#REF!,#REF!,#REF!)</f>
        <v>#REF!</v>
      </c>
      <c r="L26" s="11" t="s">
        <v>20</v>
      </c>
    </row>
    <row r="27" s="1" customFormat="1" ht="24" customHeight="1" spans="1:12">
      <c r="A27" s="12"/>
      <c r="B27" s="7" t="s">
        <v>40</v>
      </c>
      <c r="C27" s="8" t="s">
        <v>17</v>
      </c>
      <c r="D27" s="7">
        <v>45</v>
      </c>
      <c r="E27" s="7">
        <v>17.0861</v>
      </c>
      <c r="F27" s="7"/>
      <c r="G27" s="7"/>
      <c r="H27" s="7">
        <f t="shared" si="1"/>
        <v>62.0861</v>
      </c>
      <c r="I27" s="17">
        <f t="shared" si="2"/>
        <v>8.4586</v>
      </c>
      <c r="J27" s="18"/>
      <c r="K27" s="18"/>
      <c r="L27" s="11" t="s">
        <v>20</v>
      </c>
    </row>
    <row r="28" s="1" customFormat="1" ht="24" customHeight="1" spans="1:12">
      <c r="A28" s="14"/>
      <c r="B28" s="7" t="s">
        <v>16</v>
      </c>
      <c r="C28" s="8" t="s">
        <v>17</v>
      </c>
      <c r="D28" s="7">
        <v>200</v>
      </c>
      <c r="E28" s="7">
        <v>0.903446</v>
      </c>
      <c r="F28" s="7"/>
      <c r="G28" s="7"/>
      <c r="H28" s="7">
        <f t="shared" si="1"/>
        <v>200.903446</v>
      </c>
      <c r="I28" s="17">
        <f t="shared" si="2"/>
        <v>30.0903</v>
      </c>
      <c r="J28" s="15"/>
      <c r="K28" s="15"/>
      <c r="L28" s="11" t="s">
        <v>16</v>
      </c>
    </row>
    <row r="29" s="1" customFormat="1" ht="24" customHeight="1" spans="1:12">
      <c r="A29" s="10" t="s">
        <v>41</v>
      </c>
      <c r="B29" s="7" t="s">
        <v>42</v>
      </c>
      <c r="C29" s="8" t="s">
        <v>17</v>
      </c>
      <c r="D29" s="7">
        <v>35</v>
      </c>
      <c r="E29" s="11">
        <v>0.303691</v>
      </c>
      <c r="F29" s="11"/>
      <c r="G29" s="11"/>
      <c r="H29" s="7">
        <f t="shared" si="1"/>
        <v>35.303691</v>
      </c>
      <c r="I29" s="17">
        <f t="shared" si="2"/>
        <v>5.2804</v>
      </c>
      <c r="J29" s="16">
        <v>293.588084</v>
      </c>
      <c r="K29" s="16" t="e">
        <f>SUM(#REF!,#REF!,#REF!)</f>
        <v>#REF!</v>
      </c>
      <c r="L29" s="11" t="s">
        <v>20</v>
      </c>
    </row>
    <row r="30" s="1" customFormat="1" ht="24" customHeight="1" spans="1:12">
      <c r="A30" s="12"/>
      <c r="B30" s="7" t="s">
        <v>43</v>
      </c>
      <c r="C30" s="8" t="s">
        <v>17</v>
      </c>
      <c r="D30" s="7">
        <v>17</v>
      </c>
      <c r="E30" s="11">
        <v>10.823997</v>
      </c>
      <c r="F30" s="11"/>
      <c r="G30" s="11"/>
      <c r="H30" s="7">
        <f t="shared" si="1"/>
        <v>27.823997</v>
      </c>
      <c r="I30" s="17">
        <f t="shared" si="2"/>
        <v>3.6324</v>
      </c>
      <c r="J30" s="18"/>
      <c r="K30" s="18"/>
      <c r="L30" s="11" t="s">
        <v>20</v>
      </c>
    </row>
    <row r="31" s="1" customFormat="1" ht="24" customHeight="1" spans="1:12">
      <c r="A31" s="12"/>
      <c r="B31" s="7" t="s">
        <v>44</v>
      </c>
      <c r="C31" s="8" t="s">
        <v>17</v>
      </c>
      <c r="D31" s="7">
        <v>15</v>
      </c>
      <c r="E31" s="11">
        <v>12.63754</v>
      </c>
      <c r="F31" s="11"/>
      <c r="G31" s="11"/>
      <c r="H31" s="7">
        <f t="shared" si="1"/>
        <v>27.63754</v>
      </c>
      <c r="I31" s="17">
        <f t="shared" si="2"/>
        <v>3.5138</v>
      </c>
      <c r="J31" s="18"/>
      <c r="K31" s="18"/>
      <c r="L31" s="11" t="s">
        <v>20</v>
      </c>
    </row>
    <row r="32" s="1" customFormat="1" ht="24" customHeight="1" spans="1:12">
      <c r="A32" s="12"/>
      <c r="B32" s="11" t="s">
        <v>43</v>
      </c>
      <c r="C32" s="13" t="s">
        <v>23</v>
      </c>
      <c r="D32" s="11"/>
      <c r="E32" s="11">
        <v>10.423896</v>
      </c>
      <c r="F32" s="11"/>
      <c r="G32" s="11"/>
      <c r="H32" s="7">
        <f t="shared" si="1"/>
        <v>10.423896</v>
      </c>
      <c r="I32" s="17">
        <f t="shared" si="2"/>
        <v>1.0424</v>
      </c>
      <c r="J32" s="18"/>
      <c r="K32" s="18"/>
      <c r="L32" s="11" t="s">
        <v>20</v>
      </c>
    </row>
    <row r="33" s="1" customFormat="1" ht="24" customHeight="1" spans="1:12">
      <c r="A33" s="12"/>
      <c r="B33" s="7" t="s">
        <v>42</v>
      </c>
      <c r="C33" s="8" t="s">
        <v>45</v>
      </c>
      <c r="D33" s="11"/>
      <c r="E33" s="11">
        <v>30</v>
      </c>
      <c r="F33" s="11"/>
      <c r="G33" s="11"/>
      <c r="H33" s="7">
        <f t="shared" si="1"/>
        <v>30</v>
      </c>
      <c r="I33" s="17">
        <f t="shared" si="2"/>
        <v>3</v>
      </c>
      <c r="J33" s="18"/>
      <c r="K33" s="18"/>
      <c r="L33" s="11" t="s">
        <v>20</v>
      </c>
    </row>
    <row r="34" s="1" customFormat="1" ht="24" customHeight="1" spans="1:12">
      <c r="A34" s="14"/>
      <c r="B34" s="7" t="s">
        <v>16</v>
      </c>
      <c r="C34" s="8" t="s">
        <v>17</v>
      </c>
      <c r="D34" s="7">
        <v>160</v>
      </c>
      <c r="E34" s="11">
        <v>2.39896</v>
      </c>
      <c r="F34" s="11"/>
      <c r="G34" s="11"/>
      <c r="H34" s="7">
        <f t="shared" si="1"/>
        <v>162.39896</v>
      </c>
      <c r="I34" s="17">
        <f t="shared" si="2"/>
        <v>24.2399</v>
      </c>
      <c r="J34" s="15"/>
      <c r="K34" s="15"/>
      <c r="L34" s="11" t="s">
        <v>16</v>
      </c>
    </row>
    <row r="35" s="1" customFormat="1" ht="23" customHeight="1" spans="1:12">
      <c r="A35" s="7" t="s">
        <v>46</v>
      </c>
      <c r="B35" s="7" t="s">
        <v>47</v>
      </c>
      <c r="C35" s="8" t="s">
        <v>17</v>
      </c>
      <c r="D35" s="7">
        <v>44</v>
      </c>
      <c r="E35" s="7">
        <v>3.0531</v>
      </c>
      <c r="F35" s="7"/>
      <c r="G35" s="7"/>
      <c r="H35" s="7">
        <f t="shared" si="1"/>
        <v>47.0531</v>
      </c>
      <c r="I35" s="17">
        <f t="shared" si="2"/>
        <v>6.9053</v>
      </c>
      <c r="J35" s="16">
        <v>353.117056</v>
      </c>
      <c r="K35" s="16" t="e">
        <f>SUM(#REF!,#REF!,#REF!)</f>
        <v>#REF!</v>
      </c>
      <c r="L35" s="11" t="s">
        <v>20</v>
      </c>
    </row>
    <row r="36" s="1" customFormat="1" ht="23" customHeight="1" spans="1:12">
      <c r="A36" s="7"/>
      <c r="B36" s="7" t="s">
        <v>48</v>
      </c>
      <c r="C36" s="8" t="s">
        <v>17</v>
      </c>
      <c r="D36" s="7">
        <v>40</v>
      </c>
      <c r="E36" s="11">
        <v>2.423913</v>
      </c>
      <c r="F36" s="11"/>
      <c r="G36" s="11"/>
      <c r="H36" s="7">
        <f t="shared" si="1"/>
        <v>42.423913</v>
      </c>
      <c r="I36" s="17">
        <f t="shared" si="2"/>
        <v>6.2424</v>
      </c>
      <c r="J36" s="18"/>
      <c r="K36" s="18"/>
      <c r="L36" s="11" t="s">
        <v>20</v>
      </c>
    </row>
    <row r="37" s="1" customFormat="1" ht="23" customHeight="1" spans="1:12">
      <c r="A37" s="7"/>
      <c r="B37" s="7" t="s">
        <v>48</v>
      </c>
      <c r="C37" s="13" t="s">
        <v>23</v>
      </c>
      <c r="D37" s="7"/>
      <c r="E37" s="11">
        <v>58.043492</v>
      </c>
      <c r="F37" s="11"/>
      <c r="G37" s="11"/>
      <c r="H37" s="7">
        <f t="shared" si="1"/>
        <v>58.043492</v>
      </c>
      <c r="I37" s="17">
        <f t="shared" si="2"/>
        <v>5.8043</v>
      </c>
      <c r="J37" s="18"/>
      <c r="K37" s="18"/>
      <c r="L37" s="11" t="s">
        <v>20</v>
      </c>
    </row>
    <row r="38" s="1" customFormat="1" ht="23" customHeight="1" spans="1:12">
      <c r="A38" s="7"/>
      <c r="B38" s="11" t="s">
        <v>49</v>
      </c>
      <c r="C38" s="8" t="s">
        <v>17</v>
      </c>
      <c r="D38" s="7"/>
      <c r="E38" s="7">
        <v>12.3463</v>
      </c>
      <c r="F38" s="7"/>
      <c r="G38" s="7"/>
      <c r="H38" s="7">
        <f t="shared" si="1"/>
        <v>12.3463</v>
      </c>
      <c r="I38" s="17">
        <f t="shared" si="2"/>
        <v>1.2346</v>
      </c>
      <c r="J38" s="18"/>
      <c r="K38" s="18"/>
      <c r="L38" s="11" t="s">
        <v>20</v>
      </c>
    </row>
    <row r="39" s="1" customFormat="1" ht="23" customHeight="1" spans="1:12">
      <c r="A39" s="7"/>
      <c r="B39" s="11" t="s">
        <v>49</v>
      </c>
      <c r="C39" s="13" t="s">
        <v>32</v>
      </c>
      <c r="D39" s="11"/>
      <c r="E39" s="11">
        <v>79.106231</v>
      </c>
      <c r="F39" s="11"/>
      <c r="G39" s="11"/>
      <c r="H39" s="7">
        <f t="shared" si="1"/>
        <v>79.106231</v>
      </c>
      <c r="I39" s="17">
        <f t="shared" si="2"/>
        <v>7.9106</v>
      </c>
      <c r="J39" s="18"/>
      <c r="K39" s="18"/>
      <c r="L39" s="11" t="s">
        <v>20</v>
      </c>
    </row>
    <row r="40" s="1" customFormat="1" ht="23" customHeight="1" spans="1:12">
      <c r="A40" s="7"/>
      <c r="B40" s="7" t="s">
        <v>16</v>
      </c>
      <c r="C40" s="8" t="s">
        <v>17</v>
      </c>
      <c r="D40" s="7">
        <v>95</v>
      </c>
      <c r="E40" s="7">
        <v>19.14402</v>
      </c>
      <c r="F40" s="7"/>
      <c r="G40" s="7"/>
      <c r="H40" s="7">
        <f t="shared" si="1"/>
        <v>114.14402</v>
      </c>
      <c r="I40" s="17">
        <f t="shared" si="2"/>
        <v>16.1644</v>
      </c>
      <c r="J40" s="15"/>
      <c r="K40" s="15"/>
      <c r="L40" s="11" t="s">
        <v>16</v>
      </c>
    </row>
    <row r="41" s="1" customFormat="1" ht="22" customHeight="1" spans="1:12">
      <c r="A41" s="10" t="s">
        <v>50</v>
      </c>
      <c r="B41" s="7" t="s">
        <v>51</v>
      </c>
      <c r="C41" s="8" t="s">
        <v>17</v>
      </c>
      <c r="D41" s="7">
        <v>35</v>
      </c>
      <c r="E41" s="11">
        <v>3.0813</v>
      </c>
      <c r="F41" s="11"/>
      <c r="G41" s="11"/>
      <c r="H41" s="7">
        <f t="shared" si="1"/>
        <v>38.0813</v>
      </c>
      <c r="I41" s="17">
        <f t="shared" si="2"/>
        <v>5.5581</v>
      </c>
      <c r="J41" s="16">
        <v>864.238114</v>
      </c>
      <c r="K41" s="16" t="e">
        <f>SUM(#REF!,#REF!,#REF!)</f>
        <v>#REF!</v>
      </c>
      <c r="L41" s="11" t="s">
        <v>20</v>
      </c>
    </row>
    <row r="42" s="1" customFormat="1" ht="22" customHeight="1" spans="1:12">
      <c r="A42" s="12"/>
      <c r="B42" s="7" t="s">
        <v>51</v>
      </c>
      <c r="C42" s="13" t="s">
        <v>23</v>
      </c>
      <c r="D42" s="7"/>
      <c r="E42" s="11">
        <v>60</v>
      </c>
      <c r="F42" s="11">
        <v>3.008205</v>
      </c>
      <c r="G42" s="11"/>
      <c r="H42" s="7">
        <f t="shared" si="1"/>
        <v>63.008205</v>
      </c>
      <c r="I42" s="17">
        <f t="shared" si="2"/>
        <v>6.3008</v>
      </c>
      <c r="J42" s="18"/>
      <c r="K42" s="18"/>
      <c r="L42" s="11" t="s">
        <v>20</v>
      </c>
    </row>
    <row r="43" s="1" customFormat="1" ht="22" customHeight="1" spans="1:12">
      <c r="A43" s="12"/>
      <c r="B43" s="7" t="s">
        <v>52</v>
      </c>
      <c r="C43" s="8" t="s">
        <v>17</v>
      </c>
      <c r="D43" s="7">
        <v>20</v>
      </c>
      <c r="E43" s="11">
        <v>12.982267</v>
      </c>
      <c r="F43" s="11"/>
      <c r="G43" s="11"/>
      <c r="H43" s="7">
        <f t="shared" si="1"/>
        <v>32.982267</v>
      </c>
      <c r="I43" s="17">
        <f t="shared" si="2"/>
        <v>4.2982</v>
      </c>
      <c r="J43" s="18"/>
      <c r="K43" s="18"/>
      <c r="L43" s="11" t="s">
        <v>20</v>
      </c>
    </row>
    <row r="44" s="1" customFormat="1" ht="22" customHeight="1" spans="1:12">
      <c r="A44" s="12"/>
      <c r="B44" s="7" t="s">
        <v>52</v>
      </c>
      <c r="C44" s="13" t="s">
        <v>23</v>
      </c>
      <c r="D44" s="7"/>
      <c r="E44" s="11">
        <v>30</v>
      </c>
      <c r="F44" s="11"/>
      <c r="G44" s="11"/>
      <c r="H44" s="7">
        <f t="shared" si="1"/>
        <v>30</v>
      </c>
      <c r="I44" s="17">
        <f t="shared" si="2"/>
        <v>3</v>
      </c>
      <c r="J44" s="18"/>
      <c r="K44" s="18"/>
      <c r="L44" s="11" t="s">
        <v>20</v>
      </c>
    </row>
    <row r="45" s="1" customFormat="1" ht="22" customHeight="1" spans="1:12">
      <c r="A45" s="12"/>
      <c r="B45" s="7" t="s">
        <v>53</v>
      </c>
      <c r="C45" s="8" t="s">
        <v>17</v>
      </c>
      <c r="D45" s="7">
        <v>32</v>
      </c>
      <c r="E45" s="11">
        <v>10.6972</v>
      </c>
      <c r="F45" s="11"/>
      <c r="G45" s="11"/>
      <c r="H45" s="7">
        <f t="shared" si="1"/>
        <v>42.6972</v>
      </c>
      <c r="I45" s="17">
        <f t="shared" si="2"/>
        <v>5.8697</v>
      </c>
      <c r="J45" s="18"/>
      <c r="K45" s="18"/>
      <c r="L45" s="11" t="s">
        <v>20</v>
      </c>
    </row>
    <row r="46" s="1" customFormat="1" ht="22" customHeight="1" spans="1:12">
      <c r="A46" s="12"/>
      <c r="B46" s="7" t="s">
        <v>53</v>
      </c>
      <c r="C46" s="13" t="s">
        <v>23</v>
      </c>
      <c r="D46" s="7"/>
      <c r="E46" s="11">
        <v>14.795318</v>
      </c>
      <c r="F46" s="11">
        <v>16.5447</v>
      </c>
      <c r="G46" s="11"/>
      <c r="H46" s="7">
        <f t="shared" si="1"/>
        <v>31.340018</v>
      </c>
      <c r="I46" s="17">
        <f t="shared" si="2"/>
        <v>3.134</v>
      </c>
      <c r="J46" s="18"/>
      <c r="K46" s="18"/>
      <c r="L46" s="11" t="s">
        <v>20</v>
      </c>
    </row>
    <row r="47" s="1" customFormat="1" ht="22" customHeight="1" spans="1:12">
      <c r="A47" s="12"/>
      <c r="B47" s="7" t="s">
        <v>54</v>
      </c>
      <c r="C47" s="8" t="s">
        <v>17</v>
      </c>
      <c r="D47" s="7">
        <v>25</v>
      </c>
      <c r="E47" s="11">
        <v>21.1172</v>
      </c>
      <c r="F47" s="11"/>
      <c r="G47" s="11"/>
      <c r="H47" s="7">
        <f t="shared" si="1"/>
        <v>46.1172</v>
      </c>
      <c r="I47" s="17">
        <f t="shared" si="2"/>
        <v>5.8617</v>
      </c>
      <c r="J47" s="18"/>
      <c r="K47" s="18"/>
      <c r="L47" s="11" t="s">
        <v>20</v>
      </c>
    </row>
    <row r="48" s="1" customFormat="1" ht="22" customHeight="1" spans="1:14">
      <c r="A48" s="12"/>
      <c r="B48" s="7" t="s">
        <v>55</v>
      </c>
      <c r="C48" s="8" t="s">
        <v>17</v>
      </c>
      <c r="D48" s="7">
        <v>60</v>
      </c>
      <c r="E48" s="11">
        <v>0.0178</v>
      </c>
      <c r="F48" s="11"/>
      <c r="G48" s="11"/>
      <c r="H48" s="7">
        <f t="shared" si="1"/>
        <v>60.0178</v>
      </c>
      <c r="I48" s="17">
        <f t="shared" si="2"/>
        <v>9.0018</v>
      </c>
      <c r="J48" s="18"/>
      <c r="K48" s="18"/>
      <c r="L48" s="11" t="s">
        <v>20</v>
      </c>
      <c r="N48" s="3"/>
    </row>
    <row r="49" s="1" customFormat="1" ht="22" customHeight="1" spans="1:12">
      <c r="A49" s="12"/>
      <c r="B49" s="7" t="s">
        <v>55</v>
      </c>
      <c r="C49" s="13" t="s">
        <v>23</v>
      </c>
      <c r="D49" s="7"/>
      <c r="E49" s="11">
        <v>31.361053</v>
      </c>
      <c r="F49" s="11">
        <v>29.858727</v>
      </c>
      <c r="G49" s="11"/>
      <c r="H49" s="7">
        <f t="shared" si="1"/>
        <v>61.21978</v>
      </c>
      <c r="I49" s="17">
        <f t="shared" si="2"/>
        <v>6.122</v>
      </c>
      <c r="J49" s="18"/>
      <c r="K49" s="18"/>
      <c r="L49" s="11" t="s">
        <v>20</v>
      </c>
    </row>
    <row r="50" s="1" customFormat="1" ht="22" customHeight="1" spans="1:15">
      <c r="A50" s="12"/>
      <c r="B50" s="7" t="s">
        <v>56</v>
      </c>
      <c r="C50" s="8" t="s">
        <v>17</v>
      </c>
      <c r="D50" s="7">
        <v>28</v>
      </c>
      <c r="E50" s="11">
        <v>23.30706</v>
      </c>
      <c r="F50" s="11"/>
      <c r="G50" s="11"/>
      <c r="H50" s="7">
        <f t="shared" si="1"/>
        <v>51.30706</v>
      </c>
      <c r="I50" s="17">
        <f t="shared" si="2"/>
        <v>6.5307</v>
      </c>
      <c r="J50" s="18"/>
      <c r="K50" s="18"/>
      <c r="L50" s="11" t="s">
        <v>20</v>
      </c>
      <c r="O50" s="3"/>
    </row>
    <row r="51" s="1" customFormat="1" ht="22" customHeight="1" spans="1:12">
      <c r="A51" s="12"/>
      <c r="B51" s="7" t="s">
        <v>56</v>
      </c>
      <c r="C51" s="13" t="s">
        <v>23</v>
      </c>
      <c r="D51" s="7"/>
      <c r="E51" s="11">
        <v>17.898043</v>
      </c>
      <c r="F51" s="11"/>
      <c r="G51" s="11"/>
      <c r="H51" s="7">
        <f t="shared" si="1"/>
        <v>17.898043</v>
      </c>
      <c r="I51" s="17">
        <f t="shared" si="2"/>
        <v>1.7898</v>
      </c>
      <c r="J51" s="18"/>
      <c r="K51" s="18"/>
      <c r="L51" s="11" t="s">
        <v>20</v>
      </c>
    </row>
    <row r="52" s="1" customFormat="1" ht="22" customHeight="1" spans="1:12">
      <c r="A52" s="12"/>
      <c r="B52" s="14" t="s">
        <v>57</v>
      </c>
      <c r="C52" s="8" t="s">
        <v>17</v>
      </c>
      <c r="D52" s="7">
        <v>5</v>
      </c>
      <c r="E52" s="11">
        <v>2.0508</v>
      </c>
      <c r="F52" s="11"/>
      <c r="G52" s="11"/>
      <c r="H52" s="7">
        <f t="shared" si="1"/>
        <v>7.0508</v>
      </c>
      <c r="I52" s="17">
        <f t="shared" si="2"/>
        <v>0.9551</v>
      </c>
      <c r="J52" s="18"/>
      <c r="K52" s="18"/>
      <c r="L52" s="11" t="s">
        <v>20</v>
      </c>
    </row>
    <row r="53" s="1" customFormat="1" ht="22" customHeight="1" spans="1:12">
      <c r="A53" s="12"/>
      <c r="B53" s="14" t="s">
        <v>57</v>
      </c>
      <c r="C53" s="13" t="s">
        <v>23</v>
      </c>
      <c r="D53" s="7"/>
      <c r="E53" s="11">
        <v>7</v>
      </c>
      <c r="F53" s="11"/>
      <c r="G53" s="11"/>
      <c r="H53" s="7">
        <f t="shared" si="1"/>
        <v>7</v>
      </c>
      <c r="I53" s="17">
        <f t="shared" si="2"/>
        <v>0.7</v>
      </c>
      <c r="J53" s="18"/>
      <c r="K53" s="18"/>
      <c r="L53" s="11" t="s">
        <v>20</v>
      </c>
    </row>
    <row r="54" s="1" customFormat="1" ht="22" customHeight="1" spans="1:12">
      <c r="A54" s="12"/>
      <c r="B54" s="7" t="s">
        <v>58</v>
      </c>
      <c r="C54" s="8" t="s">
        <v>17</v>
      </c>
      <c r="D54" s="7">
        <v>50</v>
      </c>
      <c r="E54" s="11">
        <v>6.87675</v>
      </c>
      <c r="F54" s="11"/>
      <c r="G54" s="11"/>
      <c r="H54" s="7">
        <f t="shared" si="1"/>
        <v>56.87675</v>
      </c>
      <c r="I54" s="17">
        <f t="shared" si="2"/>
        <v>8.1877</v>
      </c>
      <c r="J54" s="18"/>
      <c r="K54" s="18"/>
      <c r="L54" s="11" t="s">
        <v>20</v>
      </c>
    </row>
    <row r="55" s="1" customFormat="1" ht="22" customHeight="1" spans="1:12">
      <c r="A55" s="12"/>
      <c r="B55" s="7" t="s">
        <v>59</v>
      </c>
      <c r="C55" s="8" t="s">
        <v>17</v>
      </c>
      <c r="D55" s="7">
        <v>28</v>
      </c>
      <c r="E55" s="11">
        <v>7.7831</v>
      </c>
      <c r="F55" s="11"/>
      <c r="G55" s="11"/>
      <c r="H55" s="7">
        <f t="shared" si="1"/>
        <v>35.7831</v>
      </c>
      <c r="I55" s="17">
        <f t="shared" si="2"/>
        <v>4.9783</v>
      </c>
      <c r="J55" s="18"/>
      <c r="K55" s="18"/>
      <c r="L55" s="11" t="s">
        <v>20</v>
      </c>
    </row>
    <row r="56" s="1" customFormat="1" ht="22" customHeight="1" spans="1:12">
      <c r="A56" s="12"/>
      <c r="B56" s="7" t="s">
        <v>60</v>
      </c>
      <c r="C56" s="8" t="s">
        <v>17</v>
      </c>
      <c r="D56" s="7"/>
      <c r="E56" s="11">
        <v>28.5016</v>
      </c>
      <c r="F56" s="11"/>
      <c r="G56" s="11"/>
      <c r="H56" s="7">
        <f t="shared" si="1"/>
        <v>28.5016</v>
      </c>
      <c r="I56" s="17">
        <f t="shared" si="2"/>
        <v>2.8502</v>
      </c>
      <c r="J56" s="18"/>
      <c r="K56" s="18"/>
      <c r="L56" s="11" t="s">
        <v>20</v>
      </c>
    </row>
    <row r="57" s="1" customFormat="1" ht="22" customHeight="1" spans="1:12">
      <c r="A57" s="12"/>
      <c r="B57" s="7" t="s">
        <v>60</v>
      </c>
      <c r="C57" s="13" t="s">
        <v>23</v>
      </c>
      <c r="D57" s="7"/>
      <c r="E57" s="11">
        <v>38.399386</v>
      </c>
      <c r="F57" s="11">
        <v>34.788286</v>
      </c>
      <c r="G57" s="11"/>
      <c r="H57" s="7">
        <f t="shared" si="1"/>
        <v>73.187672</v>
      </c>
      <c r="I57" s="17">
        <f t="shared" si="2"/>
        <v>7.3188</v>
      </c>
      <c r="J57" s="18"/>
      <c r="K57" s="18"/>
      <c r="L57" s="11" t="s">
        <v>20</v>
      </c>
    </row>
    <row r="58" s="1" customFormat="1" ht="22" customHeight="1" spans="1:12">
      <c r="A58" s="12"/>
      <c r="B58" s="15" t="s">
        <v>54</v>
      </c>
      <c r="C58" s="8" t="s">
        <v>23</v>
      </c>
      <c r="D58" s="7"/>
      <c r="E58" s="7">
        <v>4.178313</v>
      </c>
      <c r="F58" s="7">
        <v>2.823056</v>
      </c>
      <c r="G58" s="7"/>
      <c r="H58" s="7">
        <f t="shared" si="1"/>
        <v>7.001369</v>
      </c>
      <c r="I58" s="17">
        <f t="shared" si="2"/>
        <v>0.7001</v>
      </c>
      <c r="J58" s="18"/>
      <c r="K58" s="18"/>
      <c r="L58" s="11" t="s">
        <v>20</v>
      </c>
    </row>
    <row r="59" s="1" customFormat="1" ht="22" customHeight="1" spans="1:12">
      <c r="A59" s="12"/>
      <c r="B59" s="7" t="s">
        <v>16</v>
      </c>
      <c r="C59" s="8" t="s">
        <v>17</v>
      </c>
      <c r="D59" s="7">
        <v>167</v>
      </c>
      <c r="E59" s="7">
        <v>7.16795</v>
      </c>
      <c r="F59" s="7"/>
      <c r="G59" s="7"/>
      <c r="H59" s="7">
        <f t="shared" si="1"/>
        <v>174.16795</v>
      </c>
      <c r="I59" s="17">
        <f t="shared" si="2"/>
        <v>25.7668</v>
      </c>
      <c r="J59" s="15"/>
      <c r="K59" s="15"/>
      <c r="L59" s="11" t="s">
        <v>16</v>
      </c>
    </row>
    <row r="60" s="1" customFormat="1" ht="22" customHeight="1" spans="1:12">
      <c r="A60" s="10" t="s">
        <v>61</v>
      </c>
      <c r="B60" s="7" t="s">
        <v>62</v>
      </c>
      <c r="C60" s="8" t="s">
        <v>17</v>
      </c>
      <c r="D60" s="7">
        <v>20</v>
      </c>
      <c r="E60" s="16">
        <v>2.36185</v>
      </c>
      <c r="F60" s="11"/>
      <c r="G60" s="11"/>
      <c r="H60" s="7">
        <f t="shared" si="1"/>
        <v>22.36185</v>
      </c>
      <c r="I60" s="17">
        <f t="shared" si="2"/>
        <v>3.2362</v>
      </c>
      <c r="J60" s="16">
        <v>199.40525</v>
      </c>
      <c r="K60" s="16" t="e">
        <f>SUM(#REF!,#REF!,#REF!)</f>
        <v>#REF!</v>
      </c>
      <c r="L60" s="11" t="s">
        <v>20</v>
      </c>
    </row>
    <row r="61" s="1" customFormat="1" ht="22" customHeight="1" spans="1:12">
      <c r="A61" s="12"/>
      <c r="B61" s="7" t="s">
        <v>63</v>
      </c>
      <c r="C61" s="8" t="s">
        <v>17</v>
      </c>
      <c r="D61" s="7">
        <v>15</v>
      </c>
      <c r="E61" s="11">
        <v>5.4637</v>
      </c>
      <c r="F61" s="11"/>
      <c r="G61" s="11"/>
      <c r="H61" s="7">
        <f t="shared" si="1"/>
        <v>20.4637</v>
      </c>
      <c r="I61" s="17">
        <f t="shared" si="2"/>
        <v>2.7964</v>
      </c>
      <c r="J61" s="18"/>
      <c r="K61" s="18"/>
      <c r="L61" s="11" t="s">
        <v>20</v>
      </c>
    </row>
    <row r="62" s="1" customFormat="1" ht="22" customHeight="1" spans="1:12">
      <c r="A62" s="14"/>
      <c r="B62" s="7" t="s">
        <v>16</v>
      </c>
      <c r="C62" s="8" t="s">
        <v>17</v>
      </c>
      <c r="D62" s="7">
        <v>120</v>
      </c>
      <c r="E62" s="11">
        <v>36.5797</v>
      </c>
      <c r="F62" s="11"/>
      <c r="G62" s="11"/>
      <c r="H62" s="7">
        <f t="shared" si="1"/>
        <v>156.5797</v>
      </c>
      <c r="I62" s="17">
        <f t="shared" si="2"/>
        <v>21.658</v>
      </c>
      <c r="J62" s="15"/>
      <c r="K62" s="15"/>
      <c r="L62" s="11" t="s">
        <v>16</v>
      </c>
    </row>
    <row r="63" s="1" customFormat="1" ht="22" customHeight="1" spans="1:12">
      <c r="A63" s="7" t="s">
        <v>64</v>
      </c>
      <c r="B63" s="7" t="s">
        <v>65</v>
      </c>
      <c r="C63" s="8" t="s">
        <v>17</v>
      </c>
      <c r="D63" s="7">
        <v>51</v>
      </c>
      <c r="E63" s="11">
        <v>6.5845</v>
      </c>
      <c r="F63" s="11"/>
      <c r="G63" s="11"/>
      <c r="H63" s="7">
        <f t="shared" si="1"/>
        <v>57.5845</v>
      </c>
      <c r="I63" s="17">
        <f t="shared" si="2"/>
        <v>8.3085</v>
      </c>
      <c r="J63" s="16">
        <v>183.0448</v>
      </c>
      <c r="K63" s="16" t="e">
        <f>SUM(#REF!,#REF!,#REF!)</f>
        <v>#REF!</v>
      </c>
      <c r="L63" s="11" t="s">
        <v>20</v>
      </c>
    </row>
    <row r="64" s="1" customFormat="1" ht="22" customHeight="1" spans="1:12">
      <c r="A64" s="7"/>
      <c r="B64" s="11" t="s">
        <v>66</v>
      </c>
      <c r="C64" s="8" t="s">
        <v>17</v>
      </c>
      <c r="D64" s="7"/>
      <c r="E64" s="11">
        <v>12.9679</v>
      </c>
      <c r="F64" s="11"/>
      <c r="G64" s="11"/>
      <c r="H64" s="7">
        <f t="shared" si="1"/>
        <v>12.9679</v>
      </c>
      <c r="I64" s="17">
        <f t="shared" si="2"/>
        <v>1.2968</v>
      </c>
      <c r="J64" s="18"/>
      <c r="K64" s="18"/>
      <c r="L64" s="11" t="s">
        <v>20</v>
      </c>
    </row>
    <row r="65" s="1" customFormat="1" ht="22" customHeight="1" spans="1:12">
      <c r="A65" s="7"/>
      <c r="B65" s="7" t="s">
        <v>16</v>
      </c>
      <c r="C65" s="8" t="s">
        <v>17</v>
      </c>
      <c r="D65" s="7">
        <v>80</v>
      </c>
      <c r="E65" s="7">
        <v>32.4924</v>
      </c>
      <c r="F65" s="7"/>
      <c r="G65" s="7"/>
      <c r="H65" s="7">
        <f t="shared" si="1"/>
        <v>112.4924</v>
      </c>
      <c r="I65" s="17">
        <f t="shared" si="2"/>
        <v>15.2492</v>
      </c>
      <c r="J65" s="15"/>
      <c r="K65" s="15"/>
      <c r="L65" s="11" t="s">
        <v>16</v>
      </c>
    </row>
    <row r="66" s="1" customFormat="1" ht="22" customHeight="1" spans="1:12">
      <c r="A66" s="7" t="s">
        <v>67</v>
      </c>
      <c r="B66" s="7" t="s">
        <v>68</v>
      </c>
      <c r="C66" s="8" t="s">
        <v>17</v>
      </c>
      <c r="D66" s="7">
        <v>27</v>
      </c>
      <c r="E66" s="7">
        <v>16.7833</v>
      </c>
      <c r="F66" s="7"/>
      <c r="G66" s="7"/>
      <c r="H66" s="7">
        <f t="shared" si="1"/>
        <v>43.7833</v>
      </c>
      <c r="I66" s="17">
        <f t="shared" si="2"/>
        <v>5.7283</v>
      </c>
      <c r="J66" s="16">
        <v>324.381729</v>
      </c>
      <c r="K66" s="16" t="e">
        <f>SUM(#REF!,#REF!,#REF!)</f>
        <v>#REF!</v>
      </c>
      <c r="L66" s="11" t="s">
        <v>20</v>
      </c>
    </row>
    <row r="67" s="1" customFormat="1" ht="22" customHeight="1" spans="1:12">
      <c r="A67" s="7"/>
      <c r="B67" s="7" t="s">
        <v>68</v>
      </c>
      <c r="C67" s="8" t="s">
        <v>23</v>
      </c>
      <c r="D67" s="7"/>
      <c r="E67" s="7"/>
      <c r="F67" s="7">
        <v>2.1696</v>
      </c>
      <c r="G67" s="7"/>
      <c r="H67" s="7">
        <f t="shared" si="1"/>
        <v>2.1696</v>
      </c>
      <c r="I67" s="17">
        <f t="shared" si="2"/>
        <v>0.217</v>
      </c>
      <c r="J67" s="18"/>
      <c r="K67" s="18"/>
      <c r="L67" s="11" t="s">
        <v>20</v>
      </c>
    </row>
    <row r="68" s="1" customFormat="1" ht="22" customHeight="1" spans="1:12">
      <c r="A68" s="7"/>
      <c r="B68" s="7" t="s">
        <v>69</v>
      </c>
      <c r="C68" s="8" t="s">
        <v>17</v>
      </c>
      <c r="D68" s="7">
        <v>40</v>
      </c>
      <c r="E68" s="7">
        <v>28.3953</v>
      </c>
      <c r="F68" s="7"/>
      <c r="G68" s="7"/>
      <c r="H68" s="7">
        <f t="shared" si="1"/>
        <v>68.3953</v>
      </c>
      <c r="I68" s="17">
        <f t="shared" si="2"/>
        <v>8.8395</v>
      </c>
      <c r="J68" s="18"/>
      <c r="K68" s="18"/>
      <c r="L68" s="11" t="s">
        <v>20</v>
      </c>
    </row>
    <row r="69" s="1" customFormat="1" ht="22" customHeight="1" spans="1:12">
      <c r="A69" s="7"/>
      <c r="B69" s="7" t="s">
        <v>69</v>
      </c>
      <c r="C69" s="8" t="s">
        <v>32</v>
      </c>
      <c r="D69" s="7"/>
      <c r="E69" s="7"/>
      <c r="F69" s="7">
        <v>20</v>
      </c>
      <c r="G69" s="7"/>
      <c r="H69" s="7">
        <f t="shared" si="1"/>
        <v>20</v>
      </c>
      <c r="I69" s="17">
        <f t="shared" si="2"/>
        <v>2</v>
      </c>
      <c r="J69" s="18"/>
      <c r="K69" s="18"/>
      <c r="L69" s="11" t="s">
        <v>20</v>
      </c>
    </row>
    <row r="70" s="1" customFormat="1" ht="21" customHeight="1" spans="1:12">
      <c r="A70" s="7"/>
      <c r="B70" s="7" t="s">
        <v>70</v>
      </c>
      <c r="C70" s="8" t="s">
        <v>17</v>
      </c>
      <c r="D70" s="7"/>
      <c r="E70" s="7">
        <v>8.9933</v>
      </c>
      <c r="F70" s="7"/>
      <c r="G70" s="7"/>
      <c r="H70" s="7">
        <f t="shared" ref="H70:H112" si="3">D70+E70+G70+F70</f>
        <v>8.9933</v>
      </c>
      <c r="I70" s="17">
        <f t="shared" ref="I70:I112" si="4">ROUND(D70*0.15+(E70+F70+G70)*0.1,4)</f>
        <v>0.8993</v>
      </c>
      <c r="J70" s="18"/>
      <c r="K70" s="18"/>
      <c r="L70" s="11" t="s">
        <v>20</v>
      </c>
    </row>
    <row r="71" s="1" customFormat="1" ht="21" customHeight="1" spans="1:12">
      <c r="A71" s="7"/>
      <c r="B71" s="7" t="s">
        <v>71</v>
      </c>
      <c r="C71" s="8" t="s">
        <v>17</v>
      </c>
      <c r="D71" s="7"/>
      <c r="E71" s="19">
        <v>9.0074</v>
      </c>
      <c r="F71" s="7"/>
      <c r="G71" s="7"/>
      <c r="H71" s="7">
        <f t="shared" si="3"/>
        <v>9.0074</v>
      </c>
      <c r="I71" s="17">
        <f t="shared" si="4"/>
        <v>0.9007</v>
      </c>
      <c r="J71" s="18"/>
      <c r="K71" s="18"/>
      <c r="L71" s="11" t="s">
        <v>20</v>
      </c>
    </row>
    <row r="72" s="1" customFormat="1" ht="21" customHeight="1" spans="1:12">
      <c r="A72" s="7"/>
      <c r="B72" s="7" t="s">
        <v>71</v>
      </c>
      <c r="C72" s="8" t="s">
        <v>23</v>
      </c>
      <c r="D72" s="7"/>
      <c r="E72" s="19"/>
      <c r="F72" s="7">
        <v>3.731479</v>
      </c>
      <c r="G72" s="7"/>
      <c r="H72" s="7">
        <f t="shared" si="3"/>
        <v>3.731479</v>
      </c>
      <c r="I72" s="17">
        <f t="shared" si="4"/>
        <v>0.3731</v>
      </c>
      <c r="J72" s="18"/>
      <c r="K72" s="18"/>
      <c r="L72" s="11" t="s">
        <v>20</v>
      </c>
    </row>
    <row r="73" s="1" customFormat="1" ht="21" customHeight="1" spans="1:12">
      <c r="A73" s="7"/>
      <c r="B73" s="7" t="s">
        <v>72</v>
      </c>
      <c r="C73" s="8" t="s">
        <v>17</v>
      </c>
      <c r="D73" s="7">
        <v>15</v>
      </c>
      <c r="E73" s="19">
        <v>17.4008</v>
      </c>
      <c r="F73" s="7"/>
      <c r="G73" s="7"/>
      <c r="H73" s="7">
        <f t="shared" si="3"/>
        <v>32.4008</v>
      </c>
      <c r="I73" s="17">
        <f t="shared" si="4"/>
        <v>3.9901</v>
      </c>
      <c r="J73" s="18"/>
      <c r="K73" s="18"/>
      <c r="L73" s="11" t="s">
        <v>20</v>
      </c>
    </row>
    <row r="74" s="1" customFormat="1" ht="21" customHeight="1" spans="1:12">
      <c r="A74" s="7"/>
      <c r="B74" s="7" t="s">
        <v>72</v>
      </c>
      <c r="C74" s="8" t="s">
        <v>32</v>
      </c>
      <c r="D74" s="7"/>
      <c r="E74" s="19"/>
      <c r="F74" s="19">
        <v>0.8372</v>
      </c>
      <c r="G74" s="19"/>
      <c r="H74" s="7">
        <f t="shared" si="3"/>
        <v>0.8372</v>
      </c>
      <c r="I74" s="17">
        <f t="shared" si="4"/>
        <v>0.0837</v>
      </c>
      <c r="J74" s="18"/>
      <c r="K74" s="18"/>
      <c r="L74" s="11" t="s">
        <v>20</v>
      </c>
    </row>
    <row r="75" s="1" customFormat="1" ht="21" customHeight="1" spans="1:12">
      <c r="A75" s="7"/>
      <c r="B75" s="7" t="s">
        <v>73</v>
      </c>
      <c r="C75" s="8" t="s">
        <v>17</v>
      </c>
      <c r="D75" s="7"/>
      <c r="E75" s="19">
        <v>19.3485</v>
      </c>
      <c r="F75" s="7"/>
      <c r="G75" s="7"/>
      <c r="H75" s="7">
        <f t="shared" si="3"/>
        <v>19.3485</v>
      </c>
      <c r="I75" s="17">
        <f t="shared" si="4"/>
        <v>1.9349</v>
      </c>
      <c r="J75" s="18"/>
      <c r="K75" s="18"/>
      <c r="L75" s="11" t="s">
        <v>20</v>
      </c>
    </row>
    <row r="76" s="1" customFormat="1" ht="21" customHeight="1" spans="1:12">
      <c r="A76" s="7"/>
      <c r="B76" s="7" t="s">
        <v>74</v>
      </c>
      <c r="C76" s="8" t="s">
        <v>23</v>
      </c>
      <c r="D76" s="7"/>
      <c r="E76" s="19">
        <v>12.2398</v>
      </c>
      <c r="F76" s="7">
        <v>50</v>
      </c>
      <c r="G76" s="7"/>
      <c r="H76" s="7">
        <f t="shared" si="3"/>
        <v>62.2398</v>
      </c>
      <c r="I76" s="17">
        <f t="shared" si="4"/>
        <v>6.224</v>
      </c>
      <c r="J76" s="18"/>
      <c r="K76" s="18"/>
      <c r="L76" s="11" t="s">
        <v>20</v>
      </c>
    </row>
    <row r="77" s="1" customFormat="1" ht="21" customHeight="1" spans="1:12">
      <c r="A77" s="7"/>
      <c r="B77" s="7" t="s">
        <v>74</v>
      </c>
      <c r="C77" s="8" t="s">
        <v>17</v>
      </c>
      <c r="D77" s="7"/>
      <c r="E77" s="7">
        <v>22.3107</v>
      </c>
      <c r="F77" s="7"/>
      <c r="G77" s="7"/>
      <c r="H77" s="7">
        <f t="shared" si="3"/>
        <v>22.3107</v>
      </c>
      <c r="I77" s="17">
        <f t="shared" si="4"/>
        <v>2.2311</v>
      </c>
      <c r="J77" s="18"/>
      <c r="K77" s="18"/>
      <c r="L77" s="11" t="s">
        <v>20</v>
      </c>
    </row>
    <row r="78" s="1" customFormat="1" ht="21" customHeight="1" spans="1:12">
      <c r="A78" s="7"/>
      <c r="B78" s="7" t="s">
        <v>16</v>
      </c>
      <c r="C78" s="8" t="s">
        <v>17</v>
      </c>
      <c r="D78" s="7"/>
      <c r="E78" s="7">
        <v>31.16435</v>
      </c>
      <c r="F78" s="7"/>
      <c r="G78" s="7"/>
      <c r="H78" s="7">
        <f t="shared" si="3"/>
        <v>31.16435</v>
      </c>
      <c r="I78" s="17">
        <f t="shared" si="4"/>
        <v>3.1164</v>
      </c>
      <c r="J78" s="18"/>
      <c r="K78" s="18"/>
      <c r="L78" s="11" t="s">
        <v>16</v>
      </c>
    </row>
    <row r="79" s="1" customFormat="1" ht="23" customHeight="1" spans="1:12">
      <c r="A79" s="11" t="s">
        <v>75</v>
      </c>
      <c r="B79" s="11" t="s">
        <v>76</v>
      </c>
      <c r="C79" s="8" t="s">
        <v>17</v>
      </c>
      <c r="D79" s="11"/>
      <c r="E79" s="11">
        <v>1.3176</v>
      </c>
      <c r="F79" s="11"/>
      <c r="G79" s="11"/>
      <c r="H79" s="7">
        <f t="shared" si="3"/>
        <v>1.3176</v>
      </c>
      <c r="I79" s="17">
        <f t="shared" si="4"/>
        <v>0.1318</v>
      </c>
      <c r="J79" s="16">
        <v>103.809801</v>
      </c>
      <c r="K79" s="16" t="e">
        <f>SUM(#REF!,#REF!,#REF!)</f>
        <v>#REF!</v>
      </c>
      <c r="L79" s="11" t="s">
        <v>20</v>
      </c>
    </row>
    <row r="80" s="1" customFormat="1" ht="23" customHeight="1" spans="1:12">
      <c r="A80" s="11"/>
      <c r="B80" s="11" t="s">
        <v>76</v>
      </c>
      <c r="C80" s="11" t="s">
        <v>23</v>
      </c>
      <c r="D80" s="11"/>
      <c r="E80" s="11">
        <v>4.5e-5</v>
      </c>
      <c r="F80" s="11"/>
      <c r="G80" s="11"/>
      <c r="H80" s="7">
        <f t="shared" si="3"/>
        <v>4.5e-5</v>
      </c>
      <c r="I80" s="17">
        <f t="shared" si="4"/>
        <v>0</v>
      </c>
      <c r="J80" s="18"/>
      <c r="K80" s="18"/>
      <c r="L80" s="11" t="s">
        <v>20</v>
      </c>
    </row>
    <row r="81" s="1" customFormat="1" ht="23" customHeight="1" spans="1:12">
      <c r="A81" s="11"/>
      <c r="B81" s="11" t="s">
        <v>77</v>
      </c>
      <c r="C81" s="8" t="s">
        <v>17</v>
      </c>
      <c r="D81" s="11"/>
      <c r="E81" s="11">
        <v>0.8238</v>
      </c>
      <c r="F81" s="11"/>
      <c r="G81" s="11"/>
      <c r="H81" s="7">
        <f t="shared" si="3"/>
        <v>0.8238</v>
      </c>
      <c r="I81" s="17">
        <f t="shared" si="4"/>
        <v>0.0824</v>
      </c>
      <c r="J81" s="18"/>
      <c r="K81" s="18"/>
      <c r="L81" s="11" t="s">
        <v>20</v>
      </c>
    </row>
    <row r="82" s="1" customFormat="1" ht="23" customHeight="1" spans="1:12">
      <c r="A82" s="11"/>
      <c r="B82" s="11" t="s">
        <v>77</v>
      </c>
      <c r="C82" s="11" t="s">
        <v>23</v>
      </c>
      <c r="D82" s="11"/>
      <c r="E82" s="11">
        <v>29.931567</v>
      </c>
      <c r="F82" s="11"/>
      <c r="G82" s="11"/>
      <c r="H82" s="7">
        <f t="shared" si="3"/>
        <v>29.931567</v>
      </c>
      <c r="I82" s="17">
        <f t="shared" si="4"/>
        <v>2.9932</v>
      </c>
      <c r="J82" s="18"/>
      <c r="K82" s="18"/>
      <c r="L82" s="11" t="s">
        <v>20</v>
      </c>
    </row>
    <row r="83" s="1" customFormat="1" ht="23" customHeight="1" spans="1:12">
      <c r="A83" s="11"/>
      <c r="B83" s="11" t="s">
        <v>78</v>
      </c>
      <c r="C83" s="11" t="s">
        <v>23</v>
      </c>
      <c r="D83" s="11"/>
      <c r="E83" s="11">
        <v>10</v>
      </c>
      <c r="F83" s="11"/>
      <c r="G83" s="11"/>
      <c r="H83" s="7">
        <f t="shared" si="3"/>
        <v>10</v>
      </c>
      <c r="I83" s="17">
        <f t="shared" si="4"/>
        <v>1</v>
      </c>
      <c r="J83" s="18"/>
      <c r="K83" s="18"/>
      <c r="L83" s="11" t="s">
        <v>20</v>
      </c>
    </row>
    <row r="84" s="1" customFormat="1" ht="23" customHeight="1" spans="1:12">
      <c r="A84" s="11"/>
      <c r="B84" s="11" t="s">
        <v>78</v>
      </c>
      <c r="C84" s="8" t="s">
        <v>17</v>
      </c>
      <c r="D84" s="11"/>
      <c r="E84" s="11">
        <v>0.2439</v>
      </c>
      <c r="F84" s="11"/>
      <c r="G84" s="11"/>
      <c r="H84" s="7">
        <f t="shared" si="3"/>
        <v>0.2439</v>
      </c>
      <c r="I84" s="17">
        <f t="shared" si="4"/>
        <v>0.0244</v>
      </c>
      <c r="J84" s="18"/>
      <c r="K84" s="18"/>
      <c r="L84" s="11" t="s">
        <v>20</v>
      </c>
    </row>
    <row r="85" s="1" customFormat="1" ht="23" customHeight="1" spans="1:12">
      <c r="A85" s="11"/>
      <c r="B85" s="11" t="s">
        <v>78</v>
      </c>
      <c r="C85" s="11" t="s">
        <v>23</v>
      </c>
      <c r="D85" s="11"/>
      <c r="E85" s="11">
        <v>0.203641</v>
      </c>
      <c r="F85" s="11"/>
      <c r="G85" s="11"/>
      <c r="H85" s="7">
        <f t="shared" si="3"/>
        <v>0.203641</v>
      </c>
      <c r="I85" s="17">
        <f t="shared" si="4"/>
        <v>0.0204</v>
      </c>
      <c r="J85" s="18"/>
      <c r="K85" s="18"/>
      <c r="L85" s="11" t="s">
        <v>20</v>
      </c>
    </row>
    <row r="86" s="1" customFormat="1" ht="23" customHeight="1" spans="1:12">
      <c r="A86" s="11"/>
      <c r="B86" s="11" t="s">
        <v>79</v>
      </c>
      <c r="C86" s="11" t="s">
        <v>23</v>
      </c>
      <c r="D86" s="11"/>
      <c r="E86" s="11">
        <v>0.006148</v>
      </c>
      <c r="F86" s="11"/>
      <c r="G86" s="11"/>
      <c r="H86" s="7">
        <f t="shared" si="3"/>
        <v>0.006148</v>
      </c>
      <c r="I86" s="17">
        <f t="shared" si="4"/>
        <v>0.0006</v>
      </c>
      <c r="J86" s="18"/>
      <c r="K86" s="18"/>
      <c r="L86" s="11" t="s">
        <v>20</v>
      </c>
    </row>
    <row r="87" s="1" customFormat="1" ht="23" customHeight="1" spans="1:12">
      <c r="A87" s="11"/>
      <c r="B87" s="11" t="s">
        <v>79</v>
      </c>
      <c r="C87" s="8" t="s">
        <v>17</v>
      </c>
      <c r="D87" s="11"/>
      <c r="E87" s="11">
        <v>3.3678</v>
      </c>
      <c r="F87" s="11"/>
      <c r="G87" s="11"/>
      <c r="H87" s="7">
        <f t="shared" si="3"/>
        <v>3.3678</v>
      </c>
      <c r="I87" s="17">
        <f t="shared" si="4"/>
        <v>0.3368</v>
      </c>
      <c r="J87" s="18"/>
      <c r="K87" s="18"/>
      <c r="L87" s="11" t="s">
        <v>20</v>
      </c>
    </row>
    <row r="88" s="1" customFormat="1" ht="23" customHeight="1" spans="1:12">
      <c r="A88" s="11"/>
      <c r="B88" s="11" t="s">
        <v>80</v>
      </c>
      <c r="C88" s="8" t="s">
        <v>17</v>
      </c>
      <c r="D88" s="11"/>
      <c r="E88" s="11">
        <v>0.19928</v>
      </c>
      <c r="F88" s="11"/>
      <c r="G88" s="11"/>
      <c r="H88" s="7">
        <f t="shared" si="3"/>
        <v>0.19928</v>
      </c>
      <c r="I88" s="17">
        <f t="shared" si="4"/>
        <v>0.0199</v>
      </c>
      <c r="J88" s="18"/>
      <c r="K88" s="18"/>
      <c r="L88" s="11" t="s">
        <v>20</v>
      </c>
    </row>
    <row r="89" s="1" customFormat="1" ht="23" customHeight="1" spans="1:12">
      <c r="A89" s="11"/>
      <c r="B89" s="11" t="s">
        <v>80</v>
      </c>
      <c r="C89" s="11" t="s">
        <v>23</v>
      </c>
      <c r="D89" s="11"/>
      <c r="E89" s="11">
        <v>1.147351</v>
      </c>
      <c r="F89" s="11"/>
      <c r="G89" s="11"/>
      <c r="H89" s="7">
        <f t="shared" si="3"/>
        <v>1.147351</v>
      </c>
      <c r="I89" s="17">
        <f t="shared" si="4"/>
        <v>0.1147</v>
      </c>
      <c r="J89" s="18"/>
      <c r="K89" s="18"/>
      <c r="L89" s="11" t="s">
        <v>20</v>
      </c>
    </row>
    <row r="90" s="1" customFormat="1" ht="23" customHeight="1" spans="1:12">
      <c r="A90" s="11"/>
      <c r="B90" s="11" t="s">
        <v>81</v>
      </c>
      <c r="C90" s="8" t="s">
        <v>17</v>
      </c>
      <c r="D90" s="11"/>
      <c r="E90" s="11">
        <v>1.0432</v>
      </c>
      <c r="F90" s="11"/>
      <c r="G90" s="11"/>
      <c r="H90" s="7">
        <f t="shared" si="3"/>
        <v>1.0432</v>
      </c>
      <c r="I90" s="17">
        <f t="shared" si="4"/>
        <v>0.1043</v>
      </c>
      <c r="J90" s="18"/>
      <c r="K90" s="18"/>
      <c r="L90" s="11" t="s">
        <v>20</v>
      </c>
    </row>
    <row r="91" s="1" customFormat="1" ht="23" customHeight="1" spans="1:12">
      <c r="A91" s="11"/>
      <c r="B91" s="11" t="s">
        <v>82</v>
      </c>
      <c r="C91" s="8" t="s">
        <v>17</v>
      </c>
      <c r="D91" s="11"/>
      <c r="E91" s="11">
        <v>8.3618</v>
      </c>
      <c r="F91" s="11"/>
      <c r="G91" s="11"/>
      <c r="H91" s="7">
        <f t="shared" si="3"/>
        <v>8.3618</v>
      </c>
      <c r="I91" s="17">
        <f t="shared" si="4"/>
        <v>0.8362</v>
      </c>
      <c r="J91" s="18"/>
      <c r="K91" s="18"/>
      <c r="L91" s="11" t="s">
        <v>20</v>
      </c>
    </row>
    <row r="92" s="1" customFormat="1" ht="23" customHeight="1" spans="1:12">
      <c r="A92" s="11"/>
      <c r="B92" s="11" t="s">
        <v>82</v>
      </c>
      <c r="C92" s="11" t="s">
        <v>23</v>
      </c>
      <c r="D92" s="11"/>
      <c r="E92" s="11">
        <v>0.9622</v>
      </c>
      <c r="F92" s="11"/>
      <c r="G92" s="11"/>
      <c r="H92" s="7">
        <f t="shared" si="3"/>
        <v>0.9622</v>
      </c>
      <c r="I92" s="17">
        <f t="shared" si="4"/>
        <v>0.0962</v>
      </c>
      <c r="J92" s="18"/>
      <c r="K92" s="18"/>
      <c r="L92" s="11" t="s">
        <v>20</v>
      </c>
    </row>
    <row r="93" s="1" customFormat="1" ht="23" customHeight="1" spans="1:12">
      <c r="A93" s="11"/>
      <c r="B93" s="11" t="s">
        <v>82</v>
      </c>
      <c r="C93" s="11" t="s">
        <v>23</v>
      </c>
      <c r="D93" s="11"/>
      <c r="E93" s="11">
        <v>4.114389</v>
      </c>
      <c r="F93" s="11"/>
      <c r="G93" s="11"/>
      <c r="H93" s="7">
        <f t="shared" si="3"/>
        <v>4.114389</v>
      </c>
      <c r="I93" s="17">
        <f t="shared" si="4"/>
        <v>0.4114</v>
      </c>
      <c r="J93" s="18"/>
      <c r="K93" s="18"/>
      <c r="L93" s="11" t="s">
        <v>20</v>
      </c>
    </row>
    <row r="94" s="1" customFormat="1" ht="23" customHeight="1" spans="1:12">
      <c r="A94" s="11"/>
      <c r="B94" s="11" t="s">
        <v>83</v>
      </c>
      <c r="C94" s="11" t="s">
        <v>23</v>
      </c>
      <c r="D94" s="11"/>
      <c r="E94" s="11">
        <v>0.26628</v>
      </c>
      <c r="F94" s="11"/>
      <c r="G94" s="11"/>
      <c r="H94" s="7">
        <f t="shared" si="3"/>
        <v>0.26628</v>
      </c>
      <c r="I94" s="17">
        <f t="shared" si="4"/>
        <v>0.0266</v>
      </c>
      <c r="J94" s="18"/>
      <c r="K94" s="18"/>
      <c r="L94" s="11" t="s">
        <v>20</v>
      </c>
    </row>
    <row r="95" s="1" customFormat="1" ht="23" customHeight="1" spans="1:12">
      <c r="A95" s="11"/>
      <c r="B95" s="11" t="s">
        <v>83</v>
      </c>
      <c r="C95" s="8" t="s">
        <v>17</v>
      </c>
      <c r="D95" s="11"/>
      <c r="E95" s="11">
        <v>1.494</v>
      </c>
      <c r="F95" s="11"/>
      <c r="G95" s="11"/>
      <c r="H95" s="7">
        <f t="shared" si="3"/>
        <v>1.494</v>
      </c>
      <c r="I95" s="17">
        <f t="shared" si="4"/>
        <v>0.1494</v>
      </c>
      <c r="J95" s="18"/>
      <c r="K95" s="18"/>
      <c r="L95" s="11" t="s">
        <v>20</v>
      </c>
    </row>
    <row r="96" s="1" customFormat="1" ht="23" customHeight="1" spans="1:12">
      <c r="A96" s="11"/>
      <c r="B96" s="11" t="s">
        <v>16</v>
      </c>
      <c r="C96" s="8" t="s">
        <v>17</v>
      </c>
      <c r="D96" s="11"/>
      <c r="E96" s="11">
        <v>40.3268</v>
      </c>
      <c r="F96" s="11"/>
      <c r="G96" s="11"/>
      <c r="H96" s="7">
        <f t="shared" si="3"/>
        <v>40.3268</v>
      </c>
      <c r="I96" s="17">
        <f t="shared" si="4"/>
        <v>4.0327</v>
      </c>
      <c r="J96" s="15"/>
      <c r="K96" s="15"/>
      <c r="L96" s="11" t="s">
        <v>16</v>
      </c>
    </row>
    <row r="97" s="1" customFormat="1" ht="23" customHeight="1" spans="1:12">
      <c r="A97" s="11" t="s">
        <v>84</v>
      </c>
      <c r="B97" s="11" t="s">
        <v>85</v>
      </c>
      <c r="C97" s="8" t="s">
        <v>23</v>
      </c>
      <c r="D97" s="7"/>
      <c r="E97" s="7">
        <v>10</v>
      </c>
      <c r="F97" s="7"/>
      <c r="G97" s="7"/>
      <c r="H97" s="7">
        <f t="shared" si="3"/>
        <v>10</v>
      </c>
      <c r="I97" s="17">
        <f t="shared" si="4"/>
        <v>1</v>
      </c>
      <c r="J97" s="16">
        <v>21</v>
      </c>
      <c r="K97" s="16" t="e">
        <f>SUM(#REF!)</f>
        <v>#REF!</v>
      </c>
      <c r="L97" s="11" t="s">
        <v>20</v>
      </c>
    </row>
    <row r="98" s="1" customFormat="1" ht="23" customHeight="1" spans="1:12">
      <c r="A98" s="16"/>
      <c r="B98" s="10" t="s">
        <v>16</v>
      </c>
      <c r="C98" s="8" t="s">
        <v>17</v>
      </c>
      <c r="D98" s="16"/>
      <c r="E98" s="16">
        <v>11</v>
      </c>
      <c r="F98" s="11"/>
      <c r="G98" s="11"/>
      <c r="H98" s="7">
        <f t="shared" si="3"/>
        <v>11</v>
      </c>
      <c r="I98" s="17">
        <f t="shared" si="4"/>
        <v>1.1</v>
      </c>
      <c r="J98" s="18"/>
      <c r="K98" s="18"/>
      <c r="L98" s="11" t="s">
        <v>16</v>
      </c>
    </row>
    <row r="99" s="1" customFormat="1" ht="23" customHeight="1" spans="1:12">
      <c r="A99" s="7" t="s">
        <v>86</v>
      </c>
      <c r="B99" s="7" t="s">
        <v>16</v>
      </c>
      <c r="C99" s="8" t="s">
        <v>17</v>
      </c>
      <c r="D99" s="11"/>
      <c r="E99" s="11">
        <v>4.177411</v>
      </c>
      <c r="F99" s="11"/>
      <c r="G99" s="11"/>
      <c r="H99" s="7">
        <f t="shared" si="3"/>
        <v>4.177411</v>
      </c>
      <c r="I99" s="17">
        <f t="shared" si="4"/>
        <v>0.4177</v>
      </c>
      <c r="J99" s="11">
        <v>120.260024</v>
      </c>
      <c r="K99" s="11" t="e">
        <f>SUM(#REF!,#REF!,#REF!)</f>
        <v>#REF!</v>
      </c>
      <c r="L99" s="11" t="s">
        <v>16</v>
      </c>
    </row>
    <row r="100" s="1" customFormat="1" ht="23" customHeight="1" spans="1:12">
      <c r="A100" s="7"/>
      <c r="B100" s="7" t="s">
        <v>87</v>
      </c>
      <c r="C100" s="8" t="s">
        <v>23</v>
      </c>
      <c r="D100" s="11"/>
      <c r="E100" s="11"/>
      <c r="F100" s="11">
        <v>35.141788</v>
      </c>
      <c r="G100" s="11"/>
      <c r="H100" s="7">
        <f t="shared" si="3"/>
        <v>35.141788</v>
      </c>
      <c r="I100" s="17">
        <f t="shared" si="4"/>
        <v>3.5142</v>
      </c>
      <c r="J100" s="11"/>
      <c r="K100" s="11"/>
      <c r="L100" s="11" t="s">
        <v>20</v>
      </c>
    </row>
    <row r="101" s="1" customFormat="1" ht="23" customHeight="1" spans="1:12">
      <c r="A101" s="7"/>
      <c r="B101" s="7" t="s">
        <v>88</v>
      </c>
      <c r="C101" s="8" t="s">
        <v>23</v>
      </c>
      <c r="D101" s="11"/>
      <c r="E101" s="11"/>
      <c r="F101" s="11">
        <v>30.940825</v>
      </c>
      <c r="G101" s="11"/>
      <c r="H101" s="7">
        <f t="shared" si="3"/>
        <v>30.940825</v>
      </c>
      <c r="I101" s="17">
        <f t="shared" si="4"/>
        <v>3.0941</v>
      </c>
      <c r="J101" s="11"/>
      <c r="K101" s="11"/>
      <c r="L101" s="11" t="s">
        <v>20</v>
      </c>
    </row>
    <row r="102" s="1" customFormat="1" ht="23" customHeight="1" spans="1:12">
      <c r="A102" s="7"/>
      <c r="B102" s="7" t="s">
        <v>89</v>
      </c>
      <c r="C102" s="8" t="s">
        <v>23</v>
      </c>
      <c r="D102" s="7"/>
      <c r="E102" s="7">
        <v>50</v>
      </c>
      <c r="F102" s="7"/>
      <c r="G102" s="7"/>
      <c r="H102" s="7">
        <f t="shared" si="3"/>
        <v>50</v>
      </c>
      <c r="I102" s="17">
        <f t="shared" si="4"/>
        <v>5</v>
      </c>
      <c r="J102" s="11"/>
      <c r="K102" s="11"/>
      <c r="L102" s="11" t="s">
        <v>20</v>
      </c>
    </row>
    <row r="103" s="1" customFormat="1" ht="23" customHeight="1" spans="1:12">
      <c r="A103" s="7" t="s">
        <v>90</v>
      </c>
      <c r="B103" s="7" t="s">
        <v>91</v>
      </c>
      <c r="C103" s="8" t="s">
        <v>17</v>
      </c>
      <c r="D103" s="7"/>
      <c r="E103" s="7">
        <v>4.2035</v>
      </c>
      <c r="F103" s="7"/>
      <c r="G103" s="7"/>
      <c r="H103" s="7">
        <f t="shared" si="3"/>
        <v>4.2035</v>
      </c>
      <c r="I103" s="17">
        <f t="shared" si="4"/>
        <v>0.4204</v>
      </c>
      <c r="J103" s="11">
        <v>246.576009</v>
      </c>
      <c r="K103" s="11" t="e">
        <f>SUM(#REF!,#REF!)</f>
        <v>#REF!</v>
      </c>
      <c r="L103" s="11" t="s">
        <v>20</v>
      </c>
    </row>
    <row r="104" s="1" customFormat="1" ht="23" customHeight="1" spans="1:12">
      <c r="A104" s="7"/>
      <c r="B104" s="7" t="s">
        <v>91</v>
      </c>
      <c r="C104" s="8" t="s">
        <v>23</v>
      </c>
      <c r="D104" s="7"/>
      <c r="E104" s="7"/>
      <c r="F104" s="7">
        <v>16.538269</v>
      </c>
      <c r="G104" s="7"/>
      <c r="H104" s="7">
        <f t="shared" si="3"/>
        <v>16.538269</v>
      </c>
      <c r="I104" s="17">
        <f t="shared" si="4"/>
        <v>1.6538</v>
      </c>
      <c r="J104" s="11"/>
      <c r="K104" s="11"/>
      <c r="L104" s="11" t="s">
        <v>20</v>
      </c>
    </row>
    <row r="105" s="1" customFormat="1" ht="23" customHeight="1" spans="1:12">
      <c r="A105" s="7"/>
      <c r="B105" s="7" t="s">
        <v>92</v>
      </c>
      <c r="C105" s="7" t="s">
        <v>93</v>
      </c>
      <c r="D105" s="7"/>
      <c r="E105" s="7"/>
      <c r="F105" s="20"/>
      <c r="G105" s="7">
        <v>40</v>
      </c>
      <c r="H105" s="7">
        <f t="shared" si="3"/>
        <v>40</v>
      </c>
      <c r="I105" s="17">
        <f t="shared" si="4"/>
        <v>4</v>
      </c>
      <c r="J105" s="11"/>
      <c r="K105" s="11"/>
      <c r="L105" s="11" t="s">
        <v>16</v>
      </c>
    </row>
    <row r="106" s="1" customFormat="1" ht="23" customHeight="1" spans="1:12">
      <c r="A106" s="7"/>
      <c r="B106" s="7" t="s">
        <v>94</v>
      </c>
      <c r="C106" s="7" t="s">
        <v>93</v>
      </c>
      <c r="D106" s="7"/>
      <c r="E106" s="7"/>
      <c r="F106" s="20"/>
      <c r="G106" s="7">
        <v>35</v>
      </c>
      <c r="H106" s="7">
        <f t="shared" si="3"/>
        <v>35</v>
      </c>
      <c r="I106" s="17">
        <f t="shared" si="4"/>
        <v>3.5</v>
      </c>
      <c r="J106" s="11"/>
      <c r="K106" s="11"/>
      <c r="L106" s="11" t="s">
        <v>16</v>
      </c>
    </row>
    <row r="107" s="1" customFormat="1" ht="23" customHeight="1" spans="1:12">
      <c r="A107" s="7"/>
      <c r="B107" s="7" t="s">
        <v>95</v>
      </c>
      <c r="C107" s="7" t="s">
        <v>93</v>
      </c>
      <c r="D107" s="7"/>
      <c r="E107" s="7"/>
      <c r="F107" s="20"/>
      <c r="G107" s="7">
        <v>35</v>
      </c>
      <c r="H107" s="7">
        <f t="shared" si="3"/>
        <v>35</v>
      </c>
      <c r="I107" s="17">
        <f t="shared" si="4"/>
        <v>3.5</v>
      </c>
      <c r="J107" s="11"/>
      <c r="K107" s="11"/>
      <c r="L107" s="11" t="s">
        <v>16</v>
      </c>
    </row>
    <row r="108" s="1" customFormat="1" ht="23" customHeight="1" spans="1:12">
      <c r="A108" s="7"/>
      <c r="B108" s="7" t="s">
        <v>96</v>
      </c>
      <c r="C108" s="8" t="s">
        <v>17</v>
      </c>
      <c r="D108" s="7"/>
      <c r="E108" s="7">
        <v>4.6515</v>
      </c>
      <c r="F108" s="7"/>
      <c r="G108" s="7"/>
      <c r="H108" s="7">
        <f t="shared" si="3"/>
        <v>4.6515</v>
      </c>
      <c r="I108" s="17">
        <f t="shared" si="4"/>
        <v>0.4652</v>
      </c>
      <c r="J108" s="11"/>
      <c r="K108" s="11"/>
      <c r="L108" s="11" t="s">
        <v>20</v>
      </c>
    </row>
    <row r="109" s="1" customFormat="1" ht="23" customHeight="1" spans="1:12">
      <c r="A109" s="7"/>
      <c r="B109" s="7" t="s">
        <v>16</v>
      </c>
      <c r="C109" s="8" t="s">
        <v>17</v>
      </c>
      <c r="D109" s="7"/>
      <c r="E109" s="7">
        <v>111.18274</v>
      </c>
      <c r="F109" s="7"/>
      <c r="G109" s="7"/>
      <c r="H109" s="7">
        <f t="shared" si="3"/>
        <v>111.18274</v>
      </c>
      <c r="I109" s="17">
        <f t="shared" si="4"/>
        <v>11.1183</v>
      </c>
      <c r="J109" s="11"/>
      <c r="K109" s="11"/>
      <c r="L109" s="11" t="s">
        <v>16</v>
      </c>
    </row>
    <row r="110" s="1" customFormat="1" ht="22" customHeight="1" spans="1:12">
      <c r="A110" s="13" t="s">
        <v>97</v>
      </c>
      <c r="B110" s="21"/>
      <c r="C110" s="22"/>
      <c r="D110" s="20"/>
      <c r="E110" s="11">
        <v>76.038471</v>
      </c>
      <c r="F110" s="11"/>
      <c r="G110" s="11"/>
      <c r="H110" s="7">
        <f t="shared" si="3"/>
        <v>76.038471</v>
      </c>
      <c r="I110" s="17">
        <f t="shared" si="4"/>
        <v>7.6038</v>
      </c>
      <c r="J110" s="11">
        <v>76.038471</v>
      </c>
      <c r="K110" s="11" t="e">
        <f>#REF!</f>
        <v>#REF!</v>
      </c>
      <c r="L110" s="11" t="s">
        <v>98</v>
      </c>
    </row>
    <row r="111" s="1" customFormat="1" ht="22" customHeight="1" spans="1:12">
      <c r="A111" s="13" t="s">
        <v>99</v>
      </c>
      <c r="B111" s="21"/>
      <c r="C111" s="22"/>
      <c r="D111" s="23"/>
      <c r="E111" s="11">
        <v>144.424727</v>
      </c>
      <c r="F111" s="11"/>
      <c r="G111" s="11"/>
      <c r="H111" s="7">
        <f t="shared" si="3"/>
        <v>144.424727</v>
      </c>
      <c r="I111" s="17">
        <f t="shared" si="4"/>
        <v>14.4425</v>
      </c>
      <c r="J111" s="11">
        <v>144.424727</v>
      </c>
      <c r="K111" s="11" t="e">
        <f>#REF!</f>
        <v>#REF!</v>
      </c>
      <c r="L111" s="11" t="s">
        <v>98</v>
      </c>
    </row>
    <row r="112" s="1" customFormat="1" ht="22" customHeight="1" spans="1:12">
      <c r="A112" s="13" t="s">
        <v>99</v>
      </c>
      <c r="B112" s="21"/>
      <c r="C112" s="22"/>
      <c r="D112" s="23"/>
      <c r="E112" s="11"/>
      <c r="F112" s="11">
        <v>29.022775</v>
      </c>
      <c r="G112" s="11"/>
      <c r="H112" s="7">
        <f t="shared" si="3"/>
        <v>29.022775</v>
      </c>
      <c r="I112" s="17">
        <f t="shared" si="4"/>
        <v>2.9023</v>
      </c>
      <c r="J112" s="11">
        <v>29.022775</v>
      </c>
      <c r="K112" s="11" t="e">
        <f>#REF!</f>
        <v>#REF!</v>
      </c>
      <c r="L112" s="11" t="s">
        <v>98</v>
      </c>
    </row>
    <row r="113" s="1" customFormat="1" spans="1:12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3"/>
    </row>
    <row r="114" s="1" customFormat="1" spans="1:12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3"/>
    </row>
    <row r="115" s="1" customFormat="1" spans="1:12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3"/>
    </row>
    <row r="116" s="1" customFormat="1" spans="1:12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3"/>
    </row>
    <row r="117" s="1" customFormat="1" spans="1:12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3"/>
    </row>
    <row r="118" s="1" customFormat="1" spans="1:12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3"/>
    </row>
    <row r="119" s="1" customFormat="1" spans="1:12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3"/>
    </row>
    <row r="120" s="1" customFormat="1" spans="1:12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3"/>
    </row>
    <row r="121" s="1" customFormat="1" spans="1:12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3"/>
    </row>
    <row r="122" s="1" customFormat="1" spans="1:12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3"/>
    </row>
    <row r="123" s="1" customFormat="1" spans="1:12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3"/>
    </row>
    <row r="124" s="1" customFormat="1" spans="1:12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3"/>
    </row>
    <row r="125" s="1" customFormat="1" spans="1:12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3"/>
    </row>
    <row r="126" s="1" customFormat="1" spans="1:12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3"/>
    </row>
    <row r="127" s="1" customFormat="1" spans="1:12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3"/>
    </row>
    <row r="128" s="1" customFormat="1" spans="1:12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3"/>
    </row>
    <row r="129" s="1" customFormat="1" spans="1:12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3"/>
    </row>
    <row r="130" s="1" customFormat="1" spans="1:12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3"/>
    </row>
    <row r="131" s="1" customFormat="1" spans="1:12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3"/>
    </row>
    <row r="132" s="1" customFormat="1" spans="1:12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2"/>
      <c r="L132" s="3"/>
    </row>
    <row r="133" s="1" customFormat="1" spans="1:12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2"/>
      <c r="L133" s="3"/>
    </row>
    <row r="134" s="1" customFormat="1" spans="1:12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2"/>
      <c r="L134" s="3"/>
    </row>
    <row r="135" s="1" customFormat="1" spans="1:12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2"/>
      <c r="L135" s="3"/>
    </row>
    <row r="136" s="1" customFormat="1" spans="1:12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2"/>
      <c r="L136" s="3"/>
    </row>
    <row r="137" s="1" customFormat="1" spans="1:12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2"/>
      <c r="L137" s="3"/>
    </row>
    <row r="138" s="1" customFormat="1" spans="1:12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2"/>
      <c r="L138" s="3"/>
    </row>
    <row r="139" s="1" customFormat="1" spans="1:12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2"/>
      <c r="L139" s="3"/>
    </row>
    <row r="140" s="1" customFormat="1" spans="1:12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2"/>
      <c r="L140" s="3"/>
    </row>
    <row r="141" s="1" customFormat="1" spans="1:12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2"/>
      <c r="L141" s="3"/>
    </row>
    <row r="142" s="1" customFormat="1" spans="1:12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2"/>
      <c r="L142" s="3"/>
    </row>
    <row r="143" s="1" customFormat="1" spans="1:12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3"/>
    </row>
    <row r="144" s="1" customFormat="1" spans="1:12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3"/>
    </row>
    <row r="145" s="1" customFormat="1" spans="1:12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2"/>
      <c r="L145" s="3"/>
    </row>
    <row r="146" s="1" customFormat="1" spans="1:12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2"/>
      <c r="L146" s="3"/>
    </row>
    <row r="147" s="1" customFormat="1" spans="1:12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2"/>
      <c r="L147" s="3"/>
    </row>
    <row r="148" s="1" customFormat="1" spans="1:12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2"/>
      <c r="L148" s="3"/>
    </row>
    <row r="149" s="1" customFormat="1" spans="1:12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3"/>
    </row>
    <row r="150" s="1" customFormat="1" spans="1:12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3"/>
    </row>
    <row r="151" s="1" customFormat="1" spans="1:12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3"/>
    </row>
    <row r="152" s="1" customFormat="1" spans="1:12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3"/>
    </row>
    <row r="153" s="1" customFormat="1" spans="1:12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3"/>
    </row>
    <row r="154" s="1" customFormat="1" spans="1:12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3"/>
    </row>
    <row r="155" s="1" customFormat="1" spans="1:12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3"/>
    </row>
    <row r="156" s="1" customFormat="1" spans="1:12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3"/>
    </row>
    <row r="157" s="1" customFormat="1" spans="1:12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3"/>
    </row>
    <row r="158" s="1" customFormat="1" spans="1:12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3"/>
    </row>
    <row r="159" s="1" customFormat="1" spans="1:12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3"/>
    </row>
    <row r="160" s="1" customFormat="1" spans="1:12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3"/>
    </row>
    <row r="161" s="1" customFormat="1" spans="1:12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3"/>
    </row>
  </sheetData>
  <mergeCells count="47">
    <mergeCell ref="A2:K2"/>
    <mergeCell ref="A3:L3"/>
    <mergeCell ref="A110:C110"/>
    <mergeCell ref="A111:C111"/>
    <mergeCell ref="A112:C112"/>
    <mergeCell ref="A7:A11"/>
    <mergeCell ref="A12:A14"/>
    <mergeCell ref="A15:A24"/>
    <mergeCell ref="A26:A28"/>
    <mergeCell ref="A29:A34"/>
    <mergeCell ref="A35:A40"/>
    <mergeCell ref="A41:A59"/>
    <mergeCell ref="A60:A62"/>
    <mergeCell ref="A63:A65"/>
    <mergeCell ref="A66:A78"/>
    <mergeCell ref="A79:A96"/>
    <mergeCell ref="A97:A98"/>
    <mergeCell ref="A99:A102"/>
    <mergeCell ref="A103:A109"/>
    <mergeCell ref="J7:J11"/>
    <mergeCell ref="J12:J14"/>
    <mergeCell ref="J15:J24"/>
    <mergeCell ref="J26:J28"/>
    <mergeCell ref="J29:J34"/>
    <mergeCell ref="J35:J40"/>
    <mergeCell ref="J41:J59"/>
    <mergeCell ref="J60:J62"/>
    <mergeCell ref="J63:J65"/>
    <mergeCell ref="J66:J78"/>
    <mergeCell ref="J79:J96"/>
    <mergeCell ref="J97:J98"/>
    <mergeCell ref="J99:J102"/>
    <mergeCell ref="J103:J109"/>
    <mergeCell ref="K7:K11"/>
    <mergeCell ref="K12:K14"/>
    <mergeCell ref="K15:K24"/>
    <mergeCell ref="K26:K28"/>
    <mergeCell ref="K29:K34"/>
    <mergeCell ref="K35:K40"/>
    <mergeCell ref="K41:K59"/>
    <mergeCell ref="K60:K62"/>
    <mergeCell ref="K63:K65"/>
    <mergeCell ref="K66:K78"/>
    <mergeCell ref="K79:K96"/>
    <mergeCell ref="K97:K98"/>
    <mergeCell ref="K99:K102"/>
    <mergeCell ref="K103:K109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听说笨会传染</cp:lastModifiedBy>
  <dcterms:created xsi:type="dcterms:W3CDTF">2019-11-30T09:43:00Z</dcterms:created>
  <dcterms:modified xsi:type="dcterms:W3CDTF">2020-01-14T02:56:24Z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