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<sst xmlns="http://schemas.openxmlformats.org/spreadsheetml/2006/main" count="76" uniqueCount="66">
  <si>
    <t>原曲仁矿棚户区改造安置房房款及税费计算表</t>
  </si>
  <si>
    <t>公示时间：2025/7/7-2025/7/14</t>
  </si>
  <si>
    <t>序号</t>
  </si>
  <si>
    <t>矿区</t>
  </si>
  <si>
    <t>编号</t>
  </si>
  <si>
    <t>安置人姓名</t>
  </si>
  <si>
    <t>身份证号码</t>
  </si>
  <si>
    <t>户主身份</t>
  </si>
  <si>
    <t>安置类型</t>
  </si>
  <si>
    <t>证载人姓名</t>
  </si>
  <si>
    <t>证件类型</t>
  </si>
  <si>
    <t>旧房证件编号</t>
  </si>
  <si>
    <t>旧房证载面积</t>
  </si>
  <si>
    <t>折算旧房建筑面积</t>
  </si>
  <si>
    <t>安置房房号</t>
  </si>
  <si>
    <t>新房建筑面积</t>
  </si>
  <si>
    <t>减免公摊面积</t>
  </si>
  <si>
    <t>新房计算面积</t>
  </si>
  <si>
    <t>职工类保底面积部分房款</t>
  </si>
  <si>
    <t>非职工类保底面积部分房款</t>
  </si>
  <si>
    <t>限价房款(2629-2800)</t>
  </si>
  <si>
    <t>超面积部分房款(1500元/㎡)</t>
  </si>
  <si>
    <t>超面积部分房款(2800/㎡元)</t>
  </si>
  <si>
    <t>超面积部分房款(3400元/㎡)</t>
  </si>
  <si>
    <t>建筑误差部分房款</t>
  </si>
  <si>
    <t>应缴房款合计</t>
  </si>
  <si>
    <t>契税</t>
  </si>
  <si>
    <t>物业维修资金</t>
  </si>
  <si>
    <t>燃气费</t>
  </si>
  <si>
    <t>合计</t>
  </si>
  <si>
    <t>旧房大于新房补偿款</t>
  </si>
  <si>
    <t>备注</t>
  </si>
  <si>
    <t>田螺冲矿</t>
  </si>
  <si>
    <t>006046402</t>
  </si>
  <si>
    <t>唐冬龙</t>
  </si>
  <si>
    <t>440202********5310</t>
  </si>
  <si>
    <t>职工</t>
  </si>
  <si>
    <t>原户主</t>
  </si>
  <si>
    <t>使用证</t>
  </si>
  <si>
    <t>0001132</t>
  </si>
  <si>
    <t>富安阁46幢402房</t>
  </si>
  <si>
    <t>大换小，原选房5区21幢402房</t>
  </si>
  <si>
    <t>006093401</t>
  </si>
  <si>
    <t>史丽香</t>
  </si>
  <si>
    <t>440204********3647</t>
  </si>
  <si>
    <t>居民</t>
  </si>
  <si>
    <t>独立分户</t>
  </si>
  <si>
    <t>史礼孝</t>
  </si>
  <si>
    <t>/</t>
  </si>
  <si>
    <t>富安阁93幢401房</t>
  </si>
  <si>
    <t>大换小，原选房6区37幢402房</t>
  </si>
  <si>
    <t>茶山矿</t>
  </si>
  <si>
    <t>008014305</t>
  </si>
  <si>
    <t>庄玉心</t>
  </si>
  <si>
    <t>440202********5341</t>
  </si>
  <si>
    <t>职工家属</t>
  </si>
  <si>
    <t>未办证</t>
  </si>
  <si>
    <t>茶山居14幢305房</t>
  </si>
  <si>
    <t>004017604</t>
  </si>
  <si>
    <t>黄广华</t>
  </si>
  <si>
    <t>440202********5337</t>
  </si>
  <si>
    <t>谭玉兰</t>
  </si>
  <si>
    <t>0003017</t>
  </si>
  <si>
    <t>富田居17幢604房</t>
  </si>
  <si>
    <t>居民买卖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</si>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</sst>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4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9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/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5"/>
  <sheetViews>
    <sheetView tabSelected="1" workbookViewId="0">
      <selection activeCell="A1" sqref="A1:AD1"/>
    </sheetView>
  </sheetViews>
  <sheetFormatPr defaultColWidth="9" defaultRowHeight="14.25"/>
  <cols>
    <col min="1" max="2" width="6.1" style="2" customWidth="1"/>
    <col min="3" max="4" width="9" style="2"/>
    <col min="5" max="5" width="17" style="2" customWidth="1"/>
    <col min="6" max="10" width="9" style="2"/>
    <col min="11" max="11" width="6.10833333333333" style="2" customWidth="1"/>
    <col min="12" max="12" width="9" style="2"/>
    <col min="13" max="13" width="15.5166666666667" style="2" customWidth="1"/>
    <col min="14" max="14" width="9" style="2"/>
    <col min="15" max="15" width="5.19166666666667" style="2" customWidth="1"/>
    <col min="16" max="23" width="9" style="2"/>
    <col min="24" max="24" width="9.725" style="2" customWidth="1"/>
    <col min="25" max="27" width="9" style="2"/>
    <col min="28" max="28" width="10.8083333333333" style="2" customWidth="1"/>
    <col min="29" max="29" width="9" style="2"/>
    <col min="30" max="30" width="13.375" style="2" customWidth="1"/>
    <col min="31" max="16384" width="9" style="2"/>
  </cols>
  <sheetData>
    <row r="1" ht="41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18" spans="3:37">
      <c r="C2" s="4"/>
      <c r="D2" s="5"/>
      <c r="E2" s="5"/>
      <c r="F2" s="14"/>
      <c r="G2" s="14"/>
      <c r="H2" s="15" t="s">
        <v>1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7"/>
      <c r="AI2" s="5"/>
      <c r="AJ2" s="5"/>
      <c r="AK2" s="28"/>
    </row>
    <row r="3" ht="38.25" spans="1:30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22" t="s">
        <v>26</v>
      </c>
      <c r="Z3" s="8" t="s">
        <v>27</v>
      </c>
      <c r="AA3" s="23" t="s">
        <v>28</v>
      </c>
      <c r="AB3" s="8" t="s">
        <v>29</v>
      </c>
      <c r="AC3" s="8" t="s">
        <v>30</v>
      </c>
      <c r="AD3" s="8" t="s">
        <v>31</v>
      </c>
    </row>
    <row r="4" ht="25.5" spans="1:30">
      <c r="A4" s="9">
        <v>1</v>
      </c>
      <c r="B4" s="10" t="s">
        <v>32</v>
      </c>
      <c r="C4" s="29" t="s">
        <v>33</v>
      </c>
      <c r="D4" s="6" t="s">
        <v>34</v>
      </c>
      <c r="E4" s="16" t="s">
        <v>35</v>
      </c>
      <c r="F4" s="17" t="s">
        <v>36</v>
      </c>
      <c r="G4" s="18" t="s">
        <v>37</v>
      </c>
      <c r="H4" s="6" t="s">
        <v>34</v>
      </c>
      <c r="I4" s="19" t="s">
        <v>38</v>
      </c>
      <c r="J4" s="29" t="s">
        <v>39</v>
      </c>
      <c r="K4" s="6">
        <v>54</v>
      </c>
      <c r="L4" s="6">
        <v>58.99</v>
      </c>
      <c r="M4" s="6" t="s">
        <v>40</v>
      </c>
      <c r="N4" s="6">
        <v>65.5</v>
      </c>
      <c r="O4" s="6"/>
      <c r="P4" s="6">
        <v>65.5</v>
      </c>
      <c r="Q4" s="6">
        <v>7550.72</v>
      </c>
      <c r="R4" s="6"/>
      <c r="S4" s="6"/>
      <c r="T4" s="6">
        <v>9015</v>
      </c>
      <c r="U4" s="6"/>
      <c r="V4" s="6"/>
      <c r="W4" s="6">
        <v>750</v>
      </c>
      <c r="X4" s="21">
        <f>Q4+T4+W4</f>
        <v>17315.72</v>
      </c>
      <c r="Y4" s="24">
        <f t="shared" ref="Y4:Y7" si="0">X4*0.01</f>
        <v>173.1572</v>
      </c>
      <c r="Z4" s="25">
        <f>N4*1155*0.05</f>
        <v>3782.625</v>
      </c>
      <c r="AA4" s="26">
        <v>1200</v>
      </c>
      <c r="AB4" s="25">
        <f t="shared" ref="AB4:AB7" si="1">AA4+Z4+Y4+X4</f>
        <v>22471.5022</v>
      </c>
      <c r="AC4" s="25"/>
      <c r="AD4" s="9" t="s">
        <v>41</v>
      </c>
    </row>
    <row r="5" ht="25.5" spans="1:30">
      <c r="A5" s="6">
        <v>2</v>
      </c>
      <c r="B5" s="11"/>
      <c r="C5" s="29" t="s">
        <v>42</v>
      </c>
      <c r="D5" s="6" t="s">
        <v>43</v>
      </c>
      <c r="E5" s="16" t="s">
        <v>44</v>
      </c>
      <c r="F5" s="17" t="s">
        <v>45</v>
      </c>
      <c r="G5" s="18" t="s">
        <v>46</v>
      </c>
      <c r="H5" s="6" t="s">
        <v>47</v>
      </c>
      <c r="I5" s="19" t="s">
        <v>48</v>
      </c>
      <c r="J5" s="19" t="s">
        <v>48</v>
      </c>
      <c r="K5" s="19" t="s">
        <v>48</v>
      </c>
      <c r="L5" s="19" t="s">
        <v>48</v>
      </c>
      <c r="M5" s="6" t="s">
        <v>49</v>
      </c>
      <c r="N5" s="6">
        <v>55.81</v>
      </c>
      <c r="O5" s="6"/>
      <c r="P5" s="6">
        <v>55.81</v>
      </c>
      <c r="Q5" s="20"/>
      <c r="R5" s="6">
        <v>141680</v>
      </c>
      <c r="S5" s="6"/>
      <c r="T5" s="6"/>
      <c r="U5" s="6"/>
      <c r="V5" s="6"/>
      <c r="W5" s="6">
        <v>1215</v>
      </c>
      <c r="X5" s="21">
        <f>W5+R5</f>
        <v>142895</v>
      </c>
      <c r="Y5" s="24">
        <f t="shared" si="0"/>
        <v>1428.95</v>
      </c>
      <c r="Z5" s="25">
        <f>N5*1155*0.05</f>
        <v>3223.0275</v>
      </c>
      <c r="AA5" s="26">
        <v>1200</v>
      </c>
      <c r="AB5" s="25">
        <f t="shared" si="1"/>
        <v>148746.9775</v>
      </c>
      <c r="AC5" s="25"/>
      <c r="AD5" s="9" t="s">
        <v>50</v>
      </c>
    </row>
    <row r="6" spans="1:30">
      <c r="A6" s="6">
        <v>3</v>
      </c>
      <c r="B6" s="12" t="s">
        <v>51</v>
      </c>
      <c r="C6" s="29" t="s">
        <v>52</v>
      </c>
      <c r="D6" s="6" t="s">
        <v>53</v>
      </c>
      <c r="E6" s="16" t="s">
        <v>54</v>
      </c>
      <c r="F6" s="17" t="s">
        <v>55</v>
      </c>
      <c r="G6" s="18" t="s">
        <v>37</v>
      </c>
      <c r="H6" s="6" t="s">
        <v>53</v>
      </c>
      <c r="I6" s="6" t="s">
        <v>56</v>
      </c>
      <c r="J6" s="19" t="s">
        <v>48</v>
      </c>
      <c r="K6" s="6">
        <v>58</v>
      </c>
      <c r="L6" s="6">
        <v>63.36</v>
      </c>
      <c r="M6" s="6" t="s">
        <v>57</v>
      </c>
      <c r="N6" s="6">
        <v>75.48</v>
      </c>
      <c r="O6" s="6"/>
      <c r="P6" s="6">
        <v>75.48</v>
      </c>
      <c r="Q6" s="6">
        <v>8110.08</v>
      </c>
      <c r="R6" s="6"/>
      <c r="S6" s="6"/>
      <c r="T6" s="6">
        <v>15000</v>
      </c>
      <c r="U6" s="6">
        <v>4592</v>
      </c>
      <c r="V6" s="6"/>
      <c r="W6" s="6">
        <v>720</v>
      </c>
      <c r="X6" s="6">
        <f>W6+U6+T6+Q6</f>
        <v>28422.08</v>
      </c>
      <c r="Y6" s="24">
        <f t="shared" si="0"/>
        <v>284.2208</v>
      </c>
      <c r="Z6" s="25">
        <f>N6*1155*0.05</f>
        <v>4358.97</v>
      </c>
      <c r="AA6" s="6">
        <v>1200</v>
      </c>
      <c r="AB6" s="25">
        <f t="shared" si="1"/>
        <v>34265.2708</v>
      </c>
      <c r="AC6" s="21"/>
      <c r="AD6" s="6"/>
    </row>
    <row r="7" spans="1:30">
      <c r="A7" s="6">
        <v>4</v>
      </c>
      <c r="B7" s="13"/>
      <c r="C7" s="29" t="s">
        <v>58</v>
      </c>
      <c r="D7" s="6" t="s">
        <v>59</v>
      </c>
      <c r="E7" s="16" t="s">
        <v>60</v>
      </c>
      <c r="F7" s="17" t="s">
        <v>45</v>
      </c>
      <c r="G7" s="18" t="s">
        <v>37</v>
      </c>
      <c r="H7" s="6" t="s">
        <v>61</v>
      </c>
      <c r="I7" s="19" t="s">
        <v>38</v>
      </c>
      <c r="J7" s="29" t="s">
        <v>62</v>
      </c>
      <c r="K7" s="6">
        <v>46</v>
      </c>
      <c r="L7" s="6">
        <v>50.25</v>
      </c>
      <c r="M7" s="6" t="s">
        <v>63</v>
      </c>
      <c r="N7" s="6">
        <v>85.57</v>
      </c>
      <c r="O7" s="6"/>
      <c r="P7" s="6">
        <v>85.57</v>
      </c>
      <c r="Q7" s="6"/>
      <c r="R7" s="6">
        <v>6432</v>
      </c>
      <c r="S7" s="6"/>
      <c r="T7" s="6"/>
      <c r="U7" s="6">
        <v>13300</v>
      </c>
      <c r="V7" s="6">
        <v>102000</v>
      </c>
      <c r="W7" s="6">
        <v>855</v>
      </c>
      <c r="X7" s="6">
        <f>W7+V7+U7+R7</f>
        <v>122587</v>
      </c>
      <c r="Y7" s="24">
        <f t="shared" si="0"/>
        <v>1225.87</v>
      </c>
      <c r="Z7" s="25">
        <f>N7*1155*0.05</f>
        <v>4941.6675</v>
      </c>
      <c r="AA7" s="6">
        <v>1200</v>
      </c>
      <c r="AB7" s="25">
        <f t="shared" si="1"/>
        <v>129954.5375</v>
      </c>
      <c r="AC7" s="21"/>
      <c r="AD7" s="6" t="s">
        <v>64</v>
      </c>
    </row>
    <row r="25" spans="9:9">
      <c r="I25" s="2" t="s">
        <v>65</v>
      </c>
    </row>
  </sheetData>
  <mergeCells count="3">
    <mergeCell ref="A1:AD1"/>
    <mergeCell ref="B4:B5"/>
    <mergeCell ref="B6:B7"/>
  </mergeCells>
  <dataValidations count="1">
    <dataValidation allowBlank="1" showErrorMessage="1" sqref="C3:D3 E3 F3:AD3 D1:D2 E1:E2 AA4:AA5 AB4:AB7 AC4:AC5 A1:B2 F1:AD2 Y4:Z7" errorStyle="information"/>
  </dataValidations>
  <pageMargins left="0.393055555555556" right="0.236111111111111" top="0.75" bottom="0.75" header="0.3" footer="0.3"/>
  <pageSetup paperSize="8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×</cp:lastModifiedBy>
  <dcterms:created xsi:type="dcterms:W3CDTF">2025-05-15T09:52:00Z</dcterms:created>
  <dcterms:modified xsi:type="dcterms:W3CDTF">2025-07-09T14:46:37Z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C3C9969687E947D38223AA79EE449420_12</vt:lpwstr>
  </property>
</Properties>
</file>