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<sst xmlns="http://schemas.openxmlformats.org/spreadsheetml/2006/main" count="90" uniqueCount="69">
  <si>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t>原曲仁矿棚户区改造安置房房款及税费计算表</t>
  </si>
  <si>
    <t>公示时间：2025/4/15-2025/4/22</t>
  </si>
  <si>
    <t>序号</t>
  </si>
  <si>
    <t>矿区</t>
  </si>
  <si>
    <t>编号</t>
  </si>
  <si>
    <t>安置人姓名</t>
  </si>
  <si>
    <t>身份证号码</t>
  </si>
  <si>
    <t>户主身份</t>
  </si>
  <si>
    <t>安置类型</t>
  </si>
  <si>
    <t>证载人姓名</t>
  </si>
  <si>
    <t>旧房证件编号</t>
  </si>
  <si>
    <t>旧房证载面积</t>
  </si>
  <si>
    <t>折算旧房建筑面积</t>
  </si>
  <si>
    <t>安置房房号</t>
  </si>
  <si>
    <t>新房建筑面积</t>
  </si>
  <si>
    <t>减免公摊面积</t>
  </si>
  <si>
    <t>新房计算面积</t>
  </si>
  <si>
    <t>职工类保底面积部分房款</t>
  </si>
  <si>
    <t>超面积部分房款(1500元/㎡)</t>
  </si>
  <si>
    <t>超面积部分房款(2800/㎡元)</t>
  </si>
  <si>
    <t>超面积部分房款(3400元/㎡)</t>
  </si>
  <si>
    <t>建筑误差部分房款</t>
  </si>
  <si>
    <t>应缴房款合计</t>
  </si>
  <si>
    <t>契税</t>
  </si>
  <si>
    <t>物业维修资金</t>
  </si>
  <si>
    <t>燃气费</t>
  </si>
  <si>
    <t>合计</t>
  </si>
  <si>
    <t>旧房大于新房面积补偿款</t>
  </si>
  <si>
    <t>备注</t>
  </si>
  <si>
    <t>花坪矿</t>
  </si>
  <si>
    <t>006058103</t>
  </si>
  <si>
    <t>谭爱云</t>
  </si>
  <si>
    <t>440202********5322</t>
  </si>
  <si>
    <t>职工家属</t>
  </si>
  <si>
    <t>原户主</t>
  </si>
  <si>
    <t>0005839</t>
  </si>
  <si>
    <t>富安阁58幢103</t>
  </si>
  <si>
    <t>006029504</t>
  </si>
  <si>
    <t>陈子明</t>
  </si>
  <si>
    <t>440202********5335</t>
  </si>
  <si>
    <t>职工</t>
  </si>
  <si>
    <t>0006436</t>
  </si>
  <si>
    <t>富安阁29幢504</t>
  </si>
  <si>
    <t>驻矿单位</t>
  </si>
  <si>
    <t>004014303</t>
  </si>
  <si>
    <t>周瑞兆</t>
  </si>
  <si>
    <t>440202********535X</t>
  </si>
  <si>
    <t>未办证</t>
  </si>
  <si>
    <t>富田居14幢303</t>
  </si>
  <si>
    <t>006029606</t>
  </si>
  <si>
    <t>沈银顺</t>
  </si>
  <si>
    <t>440202********5324</t>
  </si>
  <si>
    <t>富安阁29幢606</t>
  </si>
  <si>
    <t>001056606</t>
  </si>
  <si>
    <t>曾庆斌</t>
  </si>
  <si>
    <t>440224********0470</t>
  </si>
  <si>
    <t>花坪居56幢606</t>
  </si>
  <si>
    <t>田螺冲矿</t>
  </si>
  <si>
    <t>005011604</t>
  </si>
  <si>
    <t>谢红梅</t>
  </si>
  <si>
    <t>440204********3640</t>
  </si>
  <si>
    <t>富源居11幢604</t>
  </si>
  <si>
    <t>富仁矿</t>
  </si>
  <si>
    <t>002044102</t>
  </si>
  <si>
    <t>侯钊均</t>
  </si>
  <si>
    <t>440202********5317</t>
  </si>
  <si>
    <t>0003605</t>
  </si>
  <si>
    <t>格顶轩44幢102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</si>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</sst>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/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workbookViewId="0">
      <selection activeCell="AA9" sqref="AA9"/>
    </sheetView>
  </sheetViews>
  <sheetFormatPr defaultColWidth="9" defaultRowHeight="14.25"/>
  <cols>
    <col min="1" max="4" width="9" style="4"/>
    <col min="5" max="5" width="18.25" style="4" customWidth="1"/>
    <col min="6" max="6" width="16.75" style="4" customWidth="1"/>
    <col min="7" max="11" width="9" style="4"/>
    <col min="12" max="12" width="13.75" style="4" customWidth="1"/>
    <col min="13" max="20" width="9" style="4"/>
    <col min="21" max="21" width="9.375" style="4"/>
    <col min="22" max="24" width="9" style="4"/>
    <col min="25" max="25" width="10.125" style="4"/>
    <col min="26" max="26" width="9" style="4" customWidth="1"/>
    <col min="27" max="16384" width="9" style="4"/>
  </cols>
  <sheetData>
    <row r="1" s="1" customFormat="1" ht="25.5" spans="3:27"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9"/>
      <c r="Y1" s="5"/>
      <c r="Z1" s="5"/>
      <c r="AA1" s="27"/>
    </row>
    <row r="2" s="1" customFormat="1" ht="18" spans="1:27">
      <c r="A2" s="6" t="s">
        <v>1</v>
      </c>
      <c r="B2" s="6"/>
      <c r="C2" s="6"/>
      <c r="D2" s="6"/>
      <c r="E2" s="6"/>
      <c r="F2" s="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20"/>
      <c r="Y2" s="16"/>
      <c r="Z2" s="16"/>
      <c r="AA2" s="28"/>
    </row>
    <row r="3" s="2" customFormat="1" ht="38.25" spans="1:27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21" t="s">
        <v>23</v>
      </c>
      <c r="W3" s="9" t="s">
        <v>24</v>
      </c>
      <c r="X3" s="22" t="s">
        <v>25</v>
      </c>
      <c r="Y3" s="9" t="s">
        <v>26</v>
      </c>
      <c r="Z3" s="9" t="s">
        <v>27</v>
      </c>
      <c r="AA3" s="9" t="s">
        <v>28</v>
      </c>
    </row>
    <row r="4" s="3" customFormat="1" ht="25.5" spans="1:28">
      <c r="A4" s="10">
        <v>1</v>
      </c>
      <c r="B4" s="11" t="s">
        <v>29</v>
      </c>
      <c r="C4" s="30" t="s">
        <v>30</v>
      </c>
      <c r="D4" s="12" t="s">
        <v>31</v>
      </c>
      <c r="E4" s="15" t="s">
        <v>32</v>
      </c>
      <c r="F4" s="15" t="s">
        <v>33</v>
      </c>
      <c r="G4" s="17" t="s">
        <v>34</v>
      </c>
      <c r="H4" s="15" t="s">
        <v>31</v>
      </c>
      <c r="I4" s="31" t="s">
        <v>35</v>
      </c>
      <c r="J4" s="15">
        <v>69.88</v>
      </c>
      <c r="K4" s="18">
        <v>76.34</v>
      </c>
      <c r="L4" s="7" t="s">
        <v>36</v>
      </c>
      <c r="M4" s="7">
        <v>65.59</v>
      </c>
      <c r="N4" s="7"/>
      <c r="O4" s="7">
        <v>65.59</v>
      </c>
      <c r="P4" s="7">
        <v>8395.52</v>
      </c>
      <c r="Q4" s="7"/>
      <c r="R4" s="7"/>
      <c r="S4" s="7"/>
      <c r="T4" s="7"/>
      <c r="U4" s="23">
        <f>P4+Q4+R4+S4+T4</f>
        <v>8395.52</v>
      </c>
      <c r="V4" s="24">
        <f>U4*0.01</f>
        <v>83.9552</v>
      </c>
      <c r="W4" s="25">
        <f t="shared" ref="W4:W10" si="0">M4*1155*0.05</f>
        <v>3787.8225</v>
      </c>
      <c r="X4" s="26">
        <v>1200</v>
      </c>
      <c r="Y4" s="25">
        <f t="shared" ref="Y4:Y10" si="1">X4+W4+V4+U4</f>
        <v>13467.2977</v>
      </c>
      <c r="Z4" s="7">
        <f>(76.34-65.59)*1500</f>
        <v>16125</v>
      </c>
      <c r="AA4" s="10"/>
      <c r="AB4" s="29"/>
    </row>
    <row r="5" spans="1:27">
      <c r="A5" s="7">
        <v>2</v>
      </c>
      <c r="B5" s="13"/>
      <c r="C5" s="32" t="s">
        <v>37</v>
      </c>
      <c r="D5" s="7" t="s">
        <v>38</v>
      </c>
      <c r="E5" s="7" t="s">
        <v>39</v>
      </c>
      <c r="F5" s="7" t="s">
        <v>40</v>
      </c>
      <c r="G5" s="17" t="s">
        <v>34</v>
      </c>
      <c r="H5" s="7" t="s">
        <v>38</v>
      </c>
      <c r="I5" s="32" t="s">
        <v>41</v>
      </c>
      <c r="J5" s="7">
        <v>40</v>
      </c>
      <c r="K5" s="7">
        <v>43.7</v>
      </c>
      <c r="L5" s="7" t="s">
        <v>42</v>
      </c>
      <c r="M5" s="7">
        <v>75.25</v>
      </c>
      <c r="N5" s="7"/>
      <c r="O5" s="7">
        <v>75.25</v>
      </c>
      <c r="P5" s="7">
        <v>7040</v>
      </c>
      <c r="Q5" s="7">
        <v>15000</v>
      </c>
      <c r="R5" s="7">
        <v>28000</v>
      </c>
      <c r="S5" s="7"/>
      <c r="T5" s="7">
        <v>375</v>
      </c>
      <c r="U5" s="23">
        <f>P5+Q5+R5+S5+T5</f>
        <v>50415</v>
      </c>
      <c r="V5" s="24">
        <f>U5*0.01</f>
        <v>504.15</v>
      </c>
      <c r="W5" s="25">
        <f t="shared" si="0"/>
        <v>4345.6875</v>
      </c>
      <c r="X5" s="7">
        <v>1200</v>
      </c>
      <c r="Y5" s="25">
        <f t="shared" si="1"/>
        <v>56464.8375</v>
      </c>
      <c r="Z5" s="7"/>
      <c r="AA5" s="10"/>
    </row>
    <row r="6" spans="1:27">
      <c r="A6" s="7">
        <v>3</v>
      </c>
      <c r="B6" s="11" t="s">
        <v>43</v>
      </c>
      <c r="C6" s="32" t="s">
        <v>44</v>
      </c>
      <c r="D6" s="7" t="s">
        <v>45</v>
      </c>
      <c r="E6" s="7" t="s">
        <v>46</v>
      </c>
      <c r="F6" s="7" t="s">
        <v>40</v>
      </c>
      <c r="G6" s="17" t="s">
        <v>34</v>
      </c>
      <c r="H6" s="7" t="s">
        <v>45</v>
      </c>
      <c r="I6" s="7" t="s">
        <v>47</v>
      </c>
      <c r="J6" s="7">
        <v>80</v>
      </c>
      <c r="K6" s="7">
        <v>87.39</v>
      </c>
      <c r="L6" s="7" t="s">
        <v>48</v>
      </c>
      <c r="M6" s="7">
        <v>94.75</v>
      </c>
      <c r="N6" s="7"/>
      <c r="O6" s="7">
        <v>94.75</v>
      </c>
      <c r="P6" s="7">
        <v>11185.92</v>
      </c>
      <c r="Q6" s="7"/>
      <c r="R6" s="7">
        <v>20608</v>
      </c>
      <c r="S6" s="7"/>
      <c r="T6" s="7"/>
      <c r="U6" s="23">
        <f>P6+Q6+R6+S6+T6</f>
        <v>31793.92</v>
      </c>
      <c r="V6" s="24">
        <f>U6*0.015</f>
        <v>476.9088</v>
      </c>
      <c r="W6" s="25">
        <f t="shared" si="0"/>
        <v>5471.8125</v>
      </c>
      <c r="X6" s="7">
        <v>1200</v>
      </c>
      <c r="Y6" s="25">
        <f t="shared" si="1"/>
        <v>38942.6413</v>
      </c>
      <c r="Z6" s="7"/>
      <c r="AA6" s="10"/>
    </row>
    <row r="7" spans="1:27">
      <c r="A7" s="7">
        <v>4</v>
      </c>
      <c r="B7" s="14"/>
      <c r="C7" s="32" t="s">
        <v>49</v>
      </c>
      <c r="D7" s="7" t="s">
        <v>50</v>
      </c>
      <c r="E7" s="7" t="s">
        <v>51</v>
      </c>
      <c r="F7" s="7" t="s">
        <v>40</v>
      </c>
      <c r="G7" s="17" t="s">
        <v>34</v>
      </c>
      <c r="H7" s="7" t="s">
        <v>50</v>
      </c>
      <c r="I7" s="7" t="s">
        <v>47</v>
      </c>
      <c r="J7" s="7">
        <v>80</v>
      </c>
      <c r="K7" s="7">
        <v>87.39</v>
      </c>
      <c r="L7" s="7" t="s">
        <v>52</v>
      </c>
      <c r="M7" s="7">
        <v>75.25</v>
      </c>
      <c r="N7" s="7"/>
      <c r="O7" s="7">
        <v>75.25</v>
      </c>
      <c r="P7" s="7">
        <v>9632</v>
      </c>
      <c r="Q7" s="7"/>
      <c r="R7" s="7"/>
      <c r="S7" s="7"/>
      <c r="T7" s="7"/>
      <c r="U7" s="23">
        <v>9632</v>
      </c>
      <c r="V7" s="24">
        <f>U7*0.01</f>
        <v>96.32</v>
      </c>
      <c r="W7" s="25">
        <f t="shared" si="0"/>
        <v>4345.6875</v>
      </c>
      <c r="X7" s="7">
        <v>1200</v>
      </c>
      <c r="Y7" s="25">
        <f t="shared" si="1"/>
        <v>15274.0075</v>
      </c>
      <c r="Z7" s="7">
        <v>18210</v>
      </c>
      <c r="AA7" s="10"/>
    </row>
    <row r="8" spans="1:27">
      <c r="A8" s="7">
        <v>5</v>
      </c>
      <c r="B8" s="13"/>
      <c r="C8" s="32" t="s">
        <v>53</v>
      </c>
      <c r="D8" s="7" t="s">
        <v>54</v>
      </c>
      <c r="E8" s="7" t="s">
        <v>55</v>
      </c>
      <c r="F8" s="7" t="s">
        <v>40</v>
      </c>
      <c r="G8" s="17" t="s">
        <v>34</v>
      </c>
      <c r="H8" s="7" t="s">
        <v>54</v>
      </c>
      <c r="I8" s="7" t="s">
        <v>47</v>
      </c>
      <c r="J8" s="7">
        <v>77.22</v>
      </c>
      <c r="K8" s="7">
        <v>84.36</v>
      </c>
      <c r="L8" s="7" t="s">
        <v>56</v>
      </c>
      <c r="M8" s="7">
        <v>78.01</v>
      </c>
      <c r="N8" s="7">
        <v>2.72</v>
      </c>
      <c r="O8" s="7">
        <v>75.29</v>
      </c>
      <c r="P8" s="7">
        <v>9637.12</v>
      </c>
      <c r="Q8" s="7"/>
      <c r="R8" s="7"/>
      <c r="S8" s="7"/>
      <c r="T8" s="7"/>
      <c r="U8" s="23">
        <f>P8+Q8+R8+S8+T8</f>
        <v>9637.12</v>
      </c>
      <c r="V8" s="24">
        <f>U8*0.01</f>
        <v>96.3712</v>
      </c>
      <c r="W8" s="25">
        <f t="shared" si="0"/>
        <v>4505.0775</v>
      </c>
      <c r="X8" s="7">
        <v>1200</v>
      </c>
      <c r="Y8" s="25">
        <f t="shared" si="1"/>
        <v>15438.5687</v>
      </c>
      <c r="Z8" s="7">
        <f>(84.36-78.01)*1500</f>
        <v>9524.99999999999</v>
      </c>
      <c r="AA8" s="10"/>
    </row>
    <row r="9" spans="1:27">
      <c r="A9" s="7">
        <v>6</v>
      </c>
      <c r="B9" s="15" t="s">
        <v>57</v>
      </c>
      <c r="C9" s="32" t="s">
        <v>58</v>
      </c>
      <c r="D9" s="7" t="s">
        <v>59</v>
      </c>
      <c r="E9" s="7" t="s">
        <v>60</v>
      </c>
      <c r="F9" s="7" t="s">
        <v>40</v>
      </c>
      <c r="G9" s="17" t="s">
        <v>34</v>
      </c>
      <c r="H9" s="7" t="s">
        <v>59</v>
      </c>
      <c r="I9" s="7" t="s">
        <v>47</v>
      </c>
      <c r="J9" s="7">
        <v>30</v>
      </c>
      <c r="K9" s="7">
        <v>32.77</v>
      </c>
      <c r="L9" s="7" t="s">
        <v>61</v>
      </c>
      <c r="M9" s="7">
        <v>75.36</v>
      </c>
      <c r="N9" s="7"/>
      <c r="O9" s="7">
        <v>75.36</v>
      </c>
      <c r="P9" s="7">
        <v>7040</v>
      </c>
      <c r="Q9" s="7">
        <v>15000</v>
      </c>
      <c r="R9" s="7">
        <v>28000</v>
      </c>
      <c r="S9" s="7"/>
      <c r="T9" s="7">
        <v>540</v>
      </c>
      <c r="U9" s="23">
        <f>P9+Q9+R9+S9+T9</f>
        <v>50580</v>
      </c>
      <c r="V9" s="24">
        <f>U9*0.01</f>
        <v>505.8</v>
      </c>
      <c r="W9" s="25">
        <f t="shared" si="0"/>
        <v>4352.04</v>
      </c>
      <c r="X9" s="26">
        <v>1200</v>
      </c>
      <c r="Y9" s="25">
        <f t="shared" si="1"/>
        <v>56637.84</v>
      </c>
      <c r="Z9" s="7"/>
      <c r="AA9" s="10"/>
    </row>
    <row r="10" spans="1:27">
      <c r="A10" s="7">
        <v>7</v>
      </c>
      <c r="B10" s="15" t="s">
        <v>62</v>
      </c>
      <c r="C10" s="32" t="s">
        <v>63</v>
      </c>
      <c r="D10" s="7" t="s">
        <v>64</v>
      </c>
      <c r="E10" s="7" t="s">
        <v>65</v>
      </c>
      <c r="F10" s="7" t="s">
        <v>40</v>
      </c>
      <c r="G10" s="17" t="s">
        <v>34</v>
      </c>
      <c r="H10" s="7" t="s">
        <v>64</v>
      </c>
      <c r="I10" s="32" t="s">
        <v>66</v>
      </c>
      <c r="J10" s="7">
        <v>56.6</v>
      </c>
      <c r="K10" s="7">
        <v>61.83</v>
      </c>
      <c r="L10" s="7" t="s">
        <v>67</v>
      </c>
      <c r="M10" s="7">
        <v>86.29</v>
      </c>
      <c r="N10" s="7"/>
      <c r="O10" s="7">
        <v>86.29</v>
      </c>
      <c r="P10" s="7">
        <v>7914.24</v>
      </c>
      <c r="Q10" s="7">
        <v>15000</v>
      </c>
      <c r="R10" s="7">
        <v>8876</v>
      </c>
      <c r="S10" s="7">
        <v>34000</v>
      </c>
      <c r="T10" s="7">
        <v>1935</v>
      </c>
      <c r="U10" s="23">
        <f>P10+Q10+R10+S10+T10</f>
        <v>67725.24</v>
      </c>
      <c r="V10" s="24">
        <f>U10*0.01</f>
        <v>677.2524</v>
      </c>
      <c r="W10" s="25">
        <f t="shared" si="0"/>
        <v>4983.2475</v>
      </c>
      <c r="X10" s="26">
        <v>1200</v>
      </c>
      <c r="Y10" s="25">
        <f t="shared" si="1"/>
        <v>74585.7399</v>
      </c>
      <c r="Z10" s="7"/>
      <c r="AA10" s="10"/>
    </row>
    <row r="17" spans="14:14">
      <c r="N17" s="4" t="s">
        <v>68</v>
      </c>
    </row>
  </sheetData>
  <mergeCells count="4">
    <mergeCell ref="C1:AA1"/>
    <mergeCell ref="A2:F2"/>
    <mergeCell ref="B4:B5"/>
    <mergeCell ref="B6:B8"/>
  </mergeCells>
  <dataValidations count="1">
    <dataValidation allowBlank="1" showErrorMessage="1" sqref="F1 A2 E3 F3 G4 X4 E1:E2 G1:G3 H1:H3 P1:P3 X9:X10 Y4:Y10 Q1:T3 C1:D3 I1:O3 U1:XFD3 V4:W10" errorStyle="information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×</cp:lastModifiedBy>
  <dcterms:created xsi:type="dcterms:W3CDTF">2024-12-25T09:53:00Z</dcterms:created>
  <dcterms:modified xsi:type="dcterms:W3CDTF">2025-04-15T16:20:11Z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0031C8CA17EF42A88132E5D3BDFC5EE2_13</vt:lpwstr>
  </property>
</Properties>
</file>