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<sst xmlns="http://schemas.openxmlformats.org/spreadsheetml/2006/main" count="61" uniqueCount="53">
  <si>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原曲仁矿棚户区改造安置房房款及税费计算表</t>
  </si>
  <si>
    <t>公示时间：2025/3/18-2025/3/25</t>
  </si>
  <si>
    <t>序号</t>
  </si>
  <si>
    <t>矿区</t>
  </si>
  <si>
    <t>编号</t>
  </si>
  <si>
    <t>安置人姓名</t>
  </si>
  <si>
    <t>身份证号码</t>
  </si>
  <si>
    <t>户主身份</t>
  </si>
  <si>
    <t>安置类型</t>
  </si>
  <si>
    <t>分户或合并人对象</t>
  </si>
  <si>
    <t>证载人姓名</t>
  </si>
  <si>
    <t>证件类型</t>
  </si>
  <si>
    <t>旧房证件编号</t>
  </si>
  <si>
    <t>旧房证载面积</t>
  </si>
  <si>
    <t>折算旧房建筑面积</t>
  </si>
  <si>
    <t>安置房房号</t>
  </si>
  <si>
    <t>新房建筑面积</t>
  </si>
  <si>
    <t>减免公摊面积</t>
  </si>
  <si>
    <t>新房计算面积</t>
  </si>
  <si>
    <t>原房改房应交公推面积款</t>
  </si>
  <si>
    <t>原房改房不足55㎡应交款</t>
  </si>
  <si>
    <t>房改房置换后应补土地出让金</t>
  </si>
  <si>
    <t>职工类保底面积部分房款</t>
  </si>
  <si>
    <t>非职工类保底面积部分房款</t>
  </si>
  <si>
    <t>限价房款(2629-2800)</t>
  </si>
  <si>
    <t>超面积部分房款(1500元/㎡)</t>
  </si>
  <si>
    <t>超面积部分房款(2800/㎡元)</t>
  </si>
  <si>
    <t>超面积部分房款(3400/㎡元)</t>
  </si>
  <si>
    <t>建筑误差部分房款</t>
  </si>
  <si>
    <t>合并优惠房款</t>
  </si>
  <si>
    <t>应缴房款合计</t>
  </si>
  <si>
    <t>契税</t>
  </si>
  <si>
    <t>物业维修资金</t>
  </si>
  <si>
    <t>燃气费</t>
  </si>
  <si>
    <t>合计</t>
  </si>
  <si>
    <t>旧房大于新房面积补偿款</t>
  </si>
  <si>
    <t>超面积部分房款(3400元/㎡)</t>
  </si>
  <si>
    <t>备注</t>
  </si>
  <si>
    <t>驻矿单位</t>
  </si>
  <si>
    <t>004021601</t>
  </si>
  <si>
    <t>谢荣华</t>
  </si>
  <si>
    <t>440202196103055315</t>
  </si>
  <si>
    <t>职工</t>
  </si>
  <si>
    <t>原户主</t>
  </si>
  <si>
    <t>富田居21幢601</t>
  </si>
  <si>
    <t>002018501</t>
  </si>
  <si>
    <t>蔡明金</t>
  </si>
  <si>
    <t>440202195606135339</t>
  </si>
  <si>
    <t>格顶轩18幢501</t>
  </si>
  <si>
    <t>004021606</t>
  </si>
  <si>
    <t>沈穗</t>
  </si>
  <si>
    <t>440202196911195340</t>
  </si>
  <si>
    <t>富田居21幢606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</si>
</sst>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/>
    <xf numFmtId="0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6"/>
  <sheetViews>
    <sheetView tabSelected="1" workbookViewId="0">
      <selection activeCell="J21" sqref="J21"/>
    </sheetView>
  </sheetViews>
  <sheetFormatPr defaultColWidth="9" defaultRowHeight="14.25" outlineLevelRow="5"/>
  <cols>
    <col min="1" max="4" width="9" style="4"/>
    <col min="5" max="5" width="9" style="4" hidden="1" customWidth="1"/>
    <col min="6" max="6" width="18.625" style="4" customWidth="1"/>
    <col min="7" max="8" width="9" style="4"/>
    <col min="9" max="9" width="9" style="4" hidden="1" customWidth="1"/>
    <col min="10" max="10" width="9" style="4"/>
    <col min="11" max="11" width="9" style="4" hidden="1" customWidth="1"/>
    <col min="12" max="14" width="9" style="4"/>
    <col min="15" max="15" width="13.75" style="4" customWidth="1"/>
    <col min="16" max="18" width="9" style="4"/>
    <col min="19" max="21" width="9" style="4" hidden="1" customWidth="1"/>
    <col min="22" max="22" width="9" style="4"/>
    <col min="23" max="24" width="9" style="4" hidden="1" customWidth="1"/>
    <col min="25" max="28" width="9" style="4"/>
    <col min="29" max="30" width="9" style="4" customWidth="1"/>
    <col min="31" max="31" width="9.375" style="4"/>
    <col min="32" max="33" width="9" style="4"/>
    <col min="34" max="34" width="9.25" style="4"/>
    <col min="35" max="35" width="10.125" style="4"/>
    <col min="36" max="36" width="9" style="4" hidden="1" customWidth="1"/>
    <col min="37" max="16384" width="9" style="4"/>
  </cols>
  <sheetData>
    <row r="1" s="1" customFormat="1" ht="25.5" spans="3:37">
      <c r="C1" s="5" t="s">
        <v>0</v>
      </c>
      <c r="D1" s="5"/>
      <c r="E1" s="15"/>
      <c r="F1" s="1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27"/>
      <c r="AI1" s="5"/>
      <c r="AJ1" s="5"/>
      <c r="AK1" s="31"/>
    </row>
    <row r="2" s="1" customFormat="1" ht="18" spans="3:37">
      <c r="C2" s="6"/>
      <c r="D2" s="7"/>
      <c r="E2" s="16"/>
      <c r="F2" s="16"/>
      <c r="G2" s="17" t="s">
        <v>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28"/>
      <c r="AI2" s="7"/>
      <c r="AJ2" s="7"/>
      <c r="AK2" s="32"/>
    </row>
    <row r="3" s="2" customFormat="1" ht="38.25" spans="1:37">
      <c r="A3" s="8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24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</row>
    <row r="4" s="3" customFormat="1" ht="30" customHeight="1" spans="1:38">
      <c r="A4" s="11">
        <v>1</v>
      </c>
      <c r="B4" s="12" t="s">
        <v>38</v>
      </c>
      <c r="C4" s="34" t="s">
        <v>39</v>
      </c>
      <c r="D4" s="10" t="s">
        <v>40</v>
      </c>
      <c r="E4" s="35" t="s">
        <v>41</v>
      </c>
      <c r="F4" s="19" t="str">
        <f>REPLACE(E4,7,8,"********")</f>
        <v>440202********5315</v>
      </c>
      <c r="G4" s="18" t="s">
        <v>42</v>
      </c>
      <c r="H4" s="20" t="s">
        <v>43</v>
      </c>
      <c r="I4" s="18"/>
      <c r="J4" s="10" t="s">
        <v>40</v>
      </c>
      <c r="K4" s="22"/>
      <c r="L4" s="23"/>
      <c r="M4" s="18">
        <v>70</v>
      </c>
      <c r="N4" s="23">
        <v>76.47</v>
      </c>
      <c r="O4" s="8" t="s">
        <v>44</v>
      </c>
      <c r="P4" s="8">
        <v>94.86</v>
      </c>
      <c r="Q4" s="8"/>
      <c r="R4" s="8">
        <v>94.86</v>
      </c>
      <c r="S4" s="8"/>
      <c r="T4" s="8"/>
      <c r="U4" s="8"/>
      <c r="V4" s="8">
        <v>9788.16</v>
      </c>
      <c r="W4" s="8"/>
      <c r="X4" s="8"/>
      <c r="Y4" s="8"/>
      <c r="Z4" s="8">
        <v>23884</v>
      </c>
      <c r="AA4" s="8">
        <v>33524</v>
      </c>
      <c r="AB4" s="8"/>
      <c r="AC4" s="8"/>
      <c r="AD4" s="24">
        <f>V4+Z4+AA4</f>
        <v>67196.16</v>
      </c>
      <c r="AE4" s="25">
        <f>AD4*0.015</f>
        <v>1007.9424</v>
      </c>
      <c r="AF4" s="26">
        <f>P4*1155*0.05</f>
        <v>5478.165</v>
      </c>
      <c r="AG4" s="29">
        <v>1200</v>
      </c>
      <c r="AH4" s="26">
        <f>AG4+AF4+AE4+AD4</f>
        <v>74882.2674</v>
      </c>
      <c r="AI4" s="30"/>
      <c r="AJ4" s="8">
        <v>33524</v>
      </c>
      <c r="AK4" s="11"/>
      <c r="AL4" s="33"/>
    </row>
    <row r="5" ht="25.5" spans="1:37">
      <c r="A5" s="8">
        <v>2</v>
      </c>
      <c r="B5" s="13"/>
      <c r="C5" s="36" t="s">
        <v>45</v>
      </c>
      <c r="D5" s="8" t="s">
        <v>46</v>
      </c>
      <c r="E5" s="21" t="s">
        <v>47</v>
      </c>
      <c r="F5" s="19" t="str">
        <f>REPLACE(E5,7,8,"********")</f>
        <v>440202********5339</v>
      </c>
      <c r="G5" s="18" t="s">
        <v>42</v>
      </c>
      <c r="H5" s="20" t="s">
        <v>43</v>
      </c>
      <c r="I5" s="8"/>
      <c r="J5" s="8" t="s">
        <v>46</v>
      </c>
      <c r="K5" s="22"/>
      <c r="L5" s="8"/>
      <c r="M5" s="8">
        <v>98</v>
      </c>
      <c r="N5" s="8">
        <v>95</v>
      </c>
      <c r="O5" s="8" t="s">
        <v>48</v>
      </c>
      <c r="P5" s="8">
        <v>75.51</v>
      </c>
      <c r="Q5" s="8"/>
      <c r="R5" s="8">
        <v>75.51</v>
      </c>
      <c r="S5" s="8"/>
      <c r="T5" s="8"/>
      <c r="U5" s="8"/>
      <c r="V5" s="8">
        <v>9665.28</v>
      </c>
      <c r="W5" s="8"/>
      <c r="X5" s="8"/>
      <c r="Y5" s="8"/>
      <c r="Z5" s="8"/>
      <c r="AA5" s="8"/>
      <c r="AB5" s="8"/>
      <c r="AC5" s="8"/>
      <c r="AD5" s="24">
        <v>9665.28</v>
      </c>
      <c r="AE5" s="25">
        <f>AD5*0.01</f>
        <v>96.6528</v>
      </c>
      <c r="AF5" s="26">
        <f>P5*1155*0.05</f>
        <v>4360.7025</v>
      </c>
      <c r="AG5" s="8">
        <v>1200</v>
      </c>
      <c r="AH5" s="26">
        <f>AG5+AF5+AE5+AD5</f>
        <v>15322.6353</v>
      </c>
      <c r="AI5" s="24">
        <v>29235</v>
      </c>
      <c r="AJ5" s="8"/>
      <c r="AK5" s="11"/>
    </row>
    <row r="6" ht="25.5" spans="1:37">
      <c r="A6" s="8">
        <v>3</v>
      </c>
      <c r="B6" s="14"/>
      <c r="C6" s="36" t="s">
        <v>49</v>
      </c>
      <c r="D6" s="8" t="s">
        <v>50</v>
      </c>
      <c r="E6" s="21" t="s">
        <v>51</v>
      </c>
      <c r="F6" s="19" t="str">
        <f>REPLACE(E6,7,8,"********")</f>
        <v>440202********5340</v>
      </c>
      <c r="G6" s="18" t="s">
        <v>42</v>
      </c>
      <c r="H6" s="20" t="s">
        <v>43</v>
      </c>
      <c r="I6" s="8"/>
      <c r="J6" s="8" t="s">
        <v>50</v>
      </c>
      <c r="K6" s="22"/>
      <c r="L6" s="8"/>
      <c r="M6" s="8">
        <v>98</v>
      </c>
      <c r="N6" s="8">
        <v>95</v>
      </c>
      <c r="O6" s="8" t="s">
        <v>52</v>
      </c>
      <c r="P6" s="8">
        <v>94.86</v>
      </c>
      <c r="Q6" s="8"/>
      <c r="R6" s="8">
        <v>94.86</v>
      </c>
      <c r="S6" s="8"/>
      <c r="T6" s="8"/>
      <c r="U6" s="8"/>
      <c r="V6" s="8">
        <v>12142.08</v>
      </c>
      <c r="W6" s="8"/>
      <c r="X6" s="8"/>
      <c r="Y6" s="8"/>
      <c r="Z6" s="8"/>
      <c r="AA6" s="8"/>
      <c r="AB6" s="8"/>
      <c r="AC6" s="8"/>
      <c r="AD6" s="8">
        <v>12142.08</v>
      </c>
      <c r="AE6" s="25">
        <f>AD6*0.015</f>
        <v>182.1312</v>
      </c>
      <c r="AF6" s="26">
        <f>P6*1155*0.05</f>
        <v>5478.165</v>
      </c>
      <c r="AG6" s="8">
        <v>1200</v>
      </c>
      <c r="AH6" s="26">
        <f>AG6+AF6+AE6+AD6</f>
        <v>19002.3762</v>
      </c>
      <c r="AI6" s="24">
        <v>210</v>
      </c>
      <c r="AJ6" s="8"/>
      <c r="AK6" s="11"/>
    </row>
  </sheetData>
  <mergeCells count="2">
    <mergeCell ref="C1:AK1"/>
    <mergeCell ref="B4:B6"/>
  </mergeCells>
  <dataValidations count="1">
    <dataValidation allowBlank="1" showErrorMessage="1" sqref="AG4 H4:H6 AH4:AH6 C1:XFD3 AE4:AF6" errorStyle="information"/>
  </dataValidations>
  <pageMargins left="0.7" right="0.7" top="0.75" bottom="0.75" header="0.3" footer="0.3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×</cp:lastModifiedBy>
  <dcterms:created xsi:type="dcterms:W3CDTF">2024-12-25T09:53:00Z</dcterms:created>
  <dcterms:modified xsi:type="dcterms:W3CDTF">2025-03-20T10:23:59Z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E1EB24B35B10438DA9D716F4332B5827_12</vt:lpwstr>
  </property>
</Properties>
</file>