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表" sheetId="16" r:id="rId1"/>
    <sheet name="农村计生奖励" sheetId="6" r:id="rId2"/>
    <sheet name="计生特扶-伤残" sheetId="10" r:id="rId3"/>
    <sheet name="计生特扶-死亡" sheetId="11" r:id="rId4"/>
    <sheet name="计生并发症 (中央补助人数一致)" sheetId="15" r:id="rId5"/>
  </sheets>
  <externalReferences>
    <externalReference r:id="rId6"/>
  </externalReferences>
  <definedNames>
    <definedName name="_xlnm._FilterDatabase" localSheetId="0" hidden="1">总表!$A$7:$IO$10</definedName>
    <definedName name="_xlnm._FilterDatabase" localSheetId="4" hidden="1">'计生并发症 (中央补助人数一致)'!$A$6:$IU$12</definedName>
    <definedName name="_xlnm.Print_Area" localSheetId="3">'计生特扶-死亡'!$A$1:$K$12</definedName>
    <definedName name="_xlnm.Print_Area" localSheetId="1">农村计生奖励!$A$1:$N$12</definedName>
    <definedName name="_xlnm.Print_Area" localSheetId="0">总表!$A:$I</definedName>
    <definedName name="_xlnm.Print_Titles" localSheetId="1">农村计生奖励!$5:$6</definedName>
    <definedName name="_xlnm.Print_Titles" localSheetId="0">总表!$5:$6</definedName>
    <definedName name="_xlnm.Print_Titles" localSheetId="3">'计生特扶-死亡'!$5:$6</definedName>
    <definedName name="_xlnm.Print_Titles" localSheetId="2">'计生特扶-伤残'!$5:$6</definedName>
    <definedName name="_xlnm.Print_Titles" localSheetId="4">'计生并发症 (中央补助人数一致)'!$5:$6</definedName>
    <definedName name="_xlnm.Print_Area" localSheetId="2">'计生特扶-伤残'!$A$1:$K$12</definedName>
    <definedName name="_xlnm.Print_Area" localSheetId="4">'计生并发症 (中央补助人数一致)'!$A$1:$V$12</definedName>
    <definedName name="_xlnm._FilterDatabase" localSheetId="1" hidden="1">农村计生奖励!$A$6:$HQ$12</definedName>
    <definedName name="_xlnm._FilterDatabase" localSheetId="2" hidden="1">'计生特扶-伤残'!$A$6:$HS$12</definedName>
    <definedName name="_xlnm._FilterDatabase" localSheetId="3" hidden="1">'计生特扶-死亡'!$6:$12</definedName>
  </definedNames>
  <calcPr calcId="144525"/>
</workbook>
</file>

<file path=xl/sharedStrings.xml><?xml version="1.0" encoding="utf-8"?>
<sst xmlns="http://schemas.openxmlformats.org/spreadsheetml/2006/main" count="172" uniqueCount="86">
  <si>
    <t>附件1</t>
  </si>
  <si>
    <t>2024年计划生育家庭奖励扶助制度省级补助资金分配表</t>
  </si>
  <si>
    <t>单位：万元</t>
  </si>
  <si>
    <t>地区</t>
  </si>
  <si>
    <t>合计</t>
  </si>
  <si>
    <t>计划生育家庭
奖励</t>
  </si>
  <si>
    <t>计划生育家庭特别扶助</t>
  </si>
  <si>
    <t>功能分类科目</t>
  </si>
  <si>
    <t>政府预算经济科目</t>
  </si>
  <si>
    <t>小计</t>
  </si>
  <si>
    <t>伤残家庭</t>
  </si>
  <si>
    <t>死亡家庭</t>
  </si>
  <si>
    <t>其他家庭</t>
  </si>
  <si>
    <t>武江区</t>
  </si>
  <si>
    <t>浈江区</t>
  </si>
  <si>
    <t>曲江区</t>
  </si>
  <si>
    <t>附件2-1</t>
  </si>
  <si>
    <t>2024年农村部分计划生育家庭奖励省级补助资金分配表</t>
  </si>
  <si>
    <t>金额单位：万元</t>
  </si>
  <si>
    <t>2023年中央补助对象人数</t>
  </si>
  <si>
    <t>2023年省财政补助人数</t>
  </si>
  <si>
    <t>省级以上补助比例</t>
  </si>
  <si>
    <t>省级以上财政补助资金</t>
  </si>
  <si>
    <t>中央财政应补助资金</t>
  </si>
  <si>
    <t>2024年省级财政应补助资金</t>
  </si>
  <si>
    <t>2023年省财政据实结算调整资金</t>
  </si>
  <si>
    <t>收回以前年度资金</t>
  </si>
  <si>
    <t>2024年省级实际下达</t>
  </si>
  <si>
    <t>2023年应补助资金</t>
  </si>
  <si>
    <t>2023年已下达补助资金</t>
  </si>
  <si>
    <t>结算金额</t>
  </si>
  <si>
    <t>栏次</t>
  </si>
  <si>
    <t>1栏</t>
  </si>
  <si>
    <t>2栏</t>
  </si>
  <si>
    <t>3栏</t>
  </si>
  <si>
    <t>4栏=2栏*120*12*3栏</t>
  </si>
  <si>
    <t>5栏=1栏*30%*80*12</t>
  </si>
  <si>
    <t>6栏=4栏-5栏</t>
  </si>
  <si>
    <t>7栏=6栏</t>
  </si>
  <si>
    <t>8栏</t>
  </si>
  <si>
    <t>9栏=7栏-8栏</t>
  </si>
  <si>
    <t>10栏</t>
  </si>
  <si>
    <t>11栏=6栏+9栏-10栏</t>
  </si>
  <si>
    <t xml:space="preserve">备注：2024年奖励人数的统计口径为广东家庭发展奖扶信息管理系统中2023年5月26日的时点统计数；
</t>
  </si>
  <si>
    <t>附件2-2</t>
  </si>
  <si>
    <t>2024年计划生育特别扶助制度（独生子女伤残家庭）省级补助资金分配表</t>
  </si>
  <si>
    <t>省级以上财政补助比例</t>
  </si>
  <si>
    <t>2024年省财政预拨补助资金</t>
  </si>
  <si>
    <t>4栏=2栏*3栏*500*12</t>
  </si>
  <si>
    <t>5栏=1栏*30%*460*12</t>
  </si>
  <si>
    <t>7栏</t>
  </si>
  <si>
    <t>10栏=6栏+9栏</t>
  </si>
  <si>
    <t xml:space="preserve">备注：
1.根据《关于进一步做好计划生育特殊困难家庭扶助工作的通知》（粤卫〔2014〕86号），独生子女伤残家庭省级财政补助标准为500元/人/月，补助比例分4档；
2.2024年奖励人数的统计口径为广东家庭发展奖扶信息管理系统中2023年5月26日时点统计数；
</t>
  </si>
  <si>
    <t>附件2-3</t>
  </si>
  <si>
    <t>2024年计划生育特别扶助制度（独生子女死亡家庭）省级补助资金分配表</t>
  </si>
  <si>
    <t>4栏=2栏*3栏*800*12</t>
  </si>
  <si>
    <t>5栏=1栏*30%*590*12</t>
  </si>
  <si>
    <t xml:space="preserve">备注：
1.根据《关于进一步做好计划生育特殊困难家庭扶助工作的通知》（粤卫〔2014〕86号），独生子女死亡家庭省级财政补助标准为800元/人/月，补助比例分4档；
2.2024年奖励人数的统计口径为广东家庭发展奖扶信息管理系统中2023年5月26日时点统计数；
</t>
  </si>
  <si>
    <t>附件2-4</t>
  </si>
  <si>
    <t>2024年计划生育特别扶助制度（其他家庭）省级补助资金分配表</t>
  </si>
  <si>
    <t>补助对象人数</t>
  </si>
  <si>
    <t xml:space="preserve">中央财政补助资金 </t>
  </si>
  <si>
    <t>一级</t>
  </si>
  <si>
    <t>二级</t>
  </si>
  <si>
    <t>三级</t>
  </si>
  <si>
    <t xml:space="preserve"> </t>
  </si>
  <si>
    <t>1栏=2栏+3栏+4栏</t>
  </si>
  <si>
    <t>4栏</t>
  </si>
  <si>
    <t>5栏</t>
  </si>
  <si>
    <t>6栏=7栏+8栏+9栏</t>
  </si>
  <si>
    <t>7栏=2栏*5栏*520*12</t>
  </si>
  <si>
    <t>8栏=3栏*5栏*390*12</t>
  </si>
  <si>
    <t>9栏=4栏*5栏*260*12</t>
  </si>
  <si>
    <t>10栏=11栏+12栏+13栏</t>
  </si>
  <si>
    <t>11栏=2栏*30%*520*12</t>
  </si>
  <si>
    <t>12栏=3栏*30%*390*12</t>
  </si>
  <si>
    <t>13栏=4栏*30%*260*12</t>
  </si>
  <si>
    <t>14栏=15栏+16栏+17栏</t>
  </si>
  <si>
    <t>15栏=7栏-11栏</t>
  </si>
  <si>
    <t>16栏=8栏-12栏</t>
  </si>
  <si>
    <t>17栏=9栏-13栏</t>
  </si>
  <si>
    <t>18栏</t>
  </si>
  <si>
    <t>19栏</t>
  </si>
  <si>
    <t>20栏=18栏-19栏</t>
  </si>
  <si>
    <t>21栏=14栏+20栏</t>
  </si>
  <si>
    <r>
      <rPr>
        <sz val="11"/>
        <rFont val="宋体"/>
        <charset val="134"/>
      </rPr>
      <t>备注：
1.根据《财政部 国家卫生健康委员会关于提高计划生育家庭特别扶助制度扶助标准的通知》（财社〔2022〕49号），一级计划生育手术并发症人员特别扶助金标准为每人每月520元；二级计划生育手术并发症人员特别扶助金标准为每人每月390元；三级计划生育手术并发症人员特别扶助金标准为每人每月260元；</t>
    </r>
    <r>
      <rPr>
        <b/>
        <sz val="11"/>
        <rFont val="宋体"/>
        <charset val="134"/>
      </rPr>
      <t>根据《广东省财政厅关于下达2022年中央财政计划生育转移支付第二批资金预算的通知》（粤财社〔2022〕145号），一级计划生育手术并发症人员特别扶助金标准为每人每月520元；二级计划生育手术并发症人员特别扶助金标准为每人每月390元；三级计划生育手术并发症人员特别扶助金标准为每人每月260元。</t>
    </r>
    <r>
      <rPr>
        <sz val="11"/>
        <rFont val="宋体"/>
        <charset val="134"/>
      </rPr>
      <t xml:space="preserve">
2.2024年奖励人数的统计口径为广东家庭发展奖扶信息管理系统中2023年5月26日时点统计数；
</t>
    </r>
  </si>
</sst>
</file>

<file path=xl/styles.xml><?xml version="1.0" encoding="utf-8"?>
<styleSheet xmlns="http://schemas.openxmlformats.org/spreadsheetml/2006/main">
  <numFmts count="6">
    <numFmt numFmtId="176" formatCode="0.00_ "/>
    <numFmt numFmtId="177" formatCode="0_ "/>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3">
    <font>
      <sz val="11"/>
      <color indexed="8"/>
      <name val="宋体"/>
      <charset val="134"/>
    </font>
    <font>
      <sz val="12"/>
      <name val="宋体"/>
      <charset val="134"/>
    </font>
    <font>
      <sz val="20"/>
      <name val="宋体"/>
      <charset val="134"/>
    </font>
    <font>
      <b/>
      <sz val="12"/>
      <name val="宋体"/>
      <charset val="134"/>
    </font>
    <font>
      <sz val="11"/>
      <name val="宋体"/>
      <charset val="134"/>
    </font>
    <font>
      <sz val="12"/>
      <name val="方正黑体_GBK"/>
      <charset val="134"/>
    </font>
    <font>
      <b/>
      <sz val="20"/>
      <name val="宋体"/>
      <charset val="134"/>
    </font>
    <font>
      <b/>
      <sz val="11"/>
      <name val="宋体"/>
      <charset val="134"/>
    </font>
    <font>
      <sz val="14"/>
      <name val="宋体"/>
      <charset val="134"/>
    </font>
    <font>
      <b/>
      <sz val="16"/>
      <name val="宋体"/>
      <charset val="134"/>
    </font>
    <font>
      <sz val="20"/>
      <color indexed="8"/>
      <name val="宋体"/>
      <charset val="134"/>
    </font>
    <font>
      <b/>
      <sz val="11"/>
      <color indexed="8"/>
      <name val="宋体"/>
      <charset val="134"/>
    </font>
    <font>
      <b/>
      <sz val="11"/>
      <color rgb="FFFF0000"/>
      <name val="宋体"/>
      <charset val="134"/>
    </font>
    <font>
      <sz val="11"/>
      <color rgb="FFFF0000"/>
      <name val="宋体"/>
      <charset val="134"/>
    </font>
    <font>
      <b/>
      <sz val="12"/>
      <name val="方正细黑一_GBK"/>
      <charset val="134"/>
    </font>
    <font>
      <sz val="12"/>
      <name val="方正细黑一_GBK"/>
      <charset val="134"/>
    </font>
    <font>
      <sz val="18"/>
      <name val="方正小标宋简体"/>
      <charset val="134"/>
    </font>
    <font>
      <sz val="12"/>
      <color theme="1"/>
      <name val="宋体"/>
      <charset val="134"/>
      <scheme val="minor"/>
    </font>
    <font>
      <sz val="9"/>
      <color indexed="8"/>
      <name val="宋体"/>
      <charset val="134"/>
    </font>
    <font>
      <sz val="9"/>
      <name val="宋体"/>
      <charset val="134"/>
    </font>
    <font>
      <b/>
      <sz val="9"/>
      <name val="宋体"/>
      <charset val="134"/>
    </font>
    <font>
      <sz val="11"/>
      <color theme="1"/>
      <name val="方正细黑一_GBK"/>
      <charset val="134"/>
    </font>
    <font>
      <sz val="10"/>
      <name val="宋体"/>
      <charset val="134"/>
    </font>
    <font>
      <sz val="11"/>
      <color theme="1"/>
      <name val="宋体"/>
      <charset val="134"/>
    </font>
    <font>
      <sz val="11"/>
      <color indexed="52"/>
      <name val="宋体"/>
      <charset val="134"/>
    </font>
    <font>
      <b/>
      <sz val="11"/>
      <color indexed="56"/>
      <name val="宋体"/>
      <charset val="134"/>
    </font>
    <font>
      <u/>
      <sz val="11"/>
      <color indexed="12"/>
      <name val="宋体"/>
      <charset val="134"/>
    </font>
    <font>
      <sz val="11"/>
      <color indexed="9"/>
      <name val="宋体"/>
      <charset val="134"/>
    </font>
    <font>
      <b/>
      <sz val="15"/>
      <color indexed="56"/>
      <name val="宋体"/>
      <charset val="134"/>
    </font>
    <font>
      <b/>
      <sz val="11"/>
      <color indexed="63"/>
      <name val="宋体"/>
      <charset val="134"/>
    </font>
    <font>
      <sz val="10"/>
      <name val="Arial"/>
      <charset val="0"/>
    </font>
    <font>
      <b/>
      <sz val="11"/>
      <color indexed="9"/>
      <name val="宋体"/>
      <charset val="134"/>
    </font>
    <font>
      <u/>
      <sz val="11"/>
      <color indexed="20"/>
      <name val="宋体"/>
      <charset val="134"/>
    </font>
    <font>
      <sz val="11"/>
      <color indexed="17"/>
      <name val="宋体"/>
      <charset val="134"/>
    </font>
    <font>
      <b/>
      <sz val="11"/>
      <color indexed="52"/>
      <name val="宋体"/>
      <charset val="134"/>
    </font>
    <font>
      <sz val="11"/>
      <color indexed="20"/>
      <name val="宋体"/>
      <charset val="134"/>
    </font>
    <font>
      <sz val="10"/>
      <color indexed="8"/>
      <name val="Arial"/>
      <charset val="0"/>
    </font>
    <font>
      <i/>
      <sz val="11"/>
      <color indexed="23"/>
      <name val="宋体"/>
      <charset val="134"/>
    </font>
    <font>
      <b/>
      <sz val="13"/>
      <color indexed="56"/>
      <name val="宋体"/>
      <charset val="134"/>
    </font>
    <font>
      <sz val="11"/>
      <color indexed="62"/>
      <name val="宋体"/>
      <charset val="134"/>
    </font>
    <font>
      <b/>
      <sz val="18"/>
      <color indexed="56"/>
      <name val="宋体"/>
      <charset val="134"/>
    </font>
    <font>
      <sz val="11"/>
      <color indexed="60"/>
      <name val="宋体"/>
      <charset val="134"/>
    </font>
    <font>
      <sz val="11"/>
      <color indexed="10"/>
      <name val="宋体"/>
      <charset val="134"/>
    </font>
  </fonts>
  <fills count="25">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indexed="49"/>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2"/>
        <bgColor indexed="64"/>
      </patternFill>
    </fill>
    <fill>
      <patternFill patternType="solid">
        <fgColor indexed="27"/>
        <bgColor indexed="64"/>
      </patternFill>
    </fill>
    <fill>
      <patternFill patternType="solid">
        <fgColor indexed="62"/>
        <bgColor indexed="64"/>
      </patternFill>
    </fill>
    <fill>
      <patternFill patternType="solid">
        <fgColor indexed="52"/>
        <bgColor indexed="64"/>
      </patternFill>
    </fill>
    <fill>
      <patternFill patternType="solid">
        <fgColor indexed="36"/>
        <bgColor indexed="64"/>
      </patternFill>
    </fill>
    <fill>
      <patternFill patternType="solid">
        <fgColor indexed="53"/>
        <bgColor indexed="64"/>
      </patternFill>
    </fill>
    <fill>
      <patternFill patternType="solid">
        <fgColor indexed="46"/>
        <bgColor indexed="64"/>
      </patternFill>
    </fill>
    <fill>
      <patternFill patternType="solid">
        <fgColor indexed="30"/>
        <bgColor indexed="64"/>
      </patternFill>
    </fill>
    <fill>
      <patternFill patternType="solid">
        <fgColor indexed="10"/>
        <bgColor indexed="64"/>
      </patternFill>
    </fill>
    <fill>
      <patternFill patternType="solid">
        <fgColor indexed="51"/>
        <bgColor indexed="64"/>
      </patternFill>
    </fill>
    <fill>
      <patternFill patternType="solid">
        <fgColor indexed="11"/>
        <bgColor indexed="64"/>
      </patternFill>
    </fill>
    <fill>
      <patternFill patternType="solid">
        <fgColor indexed="57"/>
        <bgColor indexed="64"/>
      </patternFill>
    </fill>
    <fill>
      <patternFill patternType="solid">
        <fgColor indexed="29"/>
        <bgColor indexed="64"/>
      </patternFill>
    </fill>
    <fill>
      <patternFill patternType="solid">
        <fgColor indexed="43"/>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style="thin">
        <color auto="true"/>
      </right>
      <top/>
      <bottom/>
      <diagonal/>
    </border>
    <border>
      <left style="thin">
        <color auto="true"/>
      </left>
      <right/>
      <top/>
      <bottom/>
      <diagonal/>
    </border>
    <border>
      <left style="thin">
        <color rgb="FF000000"/>
      </left>
      <right style="thin">
        <color rgb="FF000000"/>
      </right>
      <top/>
      <bottom/>
      <diagonal/>
    </border>
    <border>
      <left/>
      <right/>
      <top/>
      <bottom style="double">
        <color indexed="5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s>
  <cellStyleXfs count="59">
    <xf numFmtId="0" fontId="0" fillId="0" borderId="0">
      <alignment vertical="center"/>
    </xf>
    <xf numFmtId="0" fontId="1" fillId="0" borderId="0" applyProtection="false"/>
    <xf numFmtId="0" fontId="0" fillId="0" borderId="0">
      <alignment vertical="center"/>
    </xf>
    <xf numFmtId="0" fontId="30" fillId="0" borderId="0" applyNumberFormat="false" applyFill="false" applyBorder="false" applyAlignment="false" applyProtection="false"/>
    <xf numFmtId="0" fontId="27" fillId="14"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1" fillId="0" borderId="0">
      <alignment vertical="center"/>
    </xf>
    <xf numFmtId="0" fontId="27" fillId="15" borderId="0" applyNumberFormat="false" applyBorder="false" applyAlignment="false" applyProtection="false">
      <alignment vertical="center"/>
    </xf>
    <xf numFmtId="0" fontId="39" fillId="5" borderId="18" applyNumberFormat="false" applyAlignment="false" applyProtection="false">
      <alignment vertical="center"/>
    </xf>
    <xf numFmtId="0" fontId="0" fillId="21"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22" borderId="0" applyNumberFormat="false" applyBorder="false" applyAlignment="false" applyProtection="false">
      <alignment vertical="center"/>
    </xf>
    <xf numFmtId="0" fontId="1" fillId="0" borderId="0"/>
    <xf numFmtId="9" fontId="0" fillId="0" borderId="0" applyFont="false" applyFill="false" applyBorder="false" applyAlignment="false" applyProtection="false">
      <alignment vertical="center"/>
    </xf>
    <xf numFmtId="0" fontId="27" fillId="23"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27" fillId="19" borderId="0" applyNumberFormat="false" applyBorder="false" applyAlignment="false" applyProtection="false">
      <alignment vertical="center"/>
    </xf>
    <xf numFmtId="0" fontId="27" fillId="18" borderId="0" applyNumberFormat="false" applyBorder="false" applyAlignment="false" applyProtection="false">
      <alignment vertical="center"/>
    </xf>
    <xf numFmtId="0" fontId="36" fillId="0" borderId="0">
      <alignment vertical="top"/>
    </xf>
    <xf numFmtId="0" fontId="27" fillId="15" borderId="0" applyNumberFormat="false" applyBorder="false" applyAlignment="false" applyProtection="false">
      <alignment vertical="center"/>
    </xf>
    <xf numFmtId="0" fontId="34" fillId="8" borderId="18" applyNumberFormat="false" applyAlignment="false" applyProtection="false">
      <alignment vertical="center"/>
    </xf>
    <xf numFmtId="0" fontId="27" fillId="13"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33" fillId="11"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1" fillId="0" borderId="17" applyNumberFormat="false" applyFill="false" applyAlignment="false" applyProtection="false">
      <alignment vertical="center"/>
    </xf>
    <xf numFmtId="0" fontId="1" fillId="0" borderId="0"/>
    <xf numFmtId="0" fontId="1" fillId="0" borderId="0"/>
    <xf numFmtId="0" fontId="35" fillId="7" borderId="0" applyNumberFormat="false" applyBorder="false" applyAlignment="false" applyProtection="false">
      <alignment vertical="center"/>
    </xf>
    <xf numFmtId="0" fontId="31" fillId="9" borderId="16" applyNumberFormat="false" applyAlignment="false" applyProtection="false">
      <alignment vertical="center"/>
    </xf>
    <xf numFmtId="0" fontId="29" fillId="8" borderId="15" applyNumberFormat="false" applyAlignment="false" applyProtection="false">
      <alignment vertical="center"/>
    </xf>
    <xf numFmtId="43" fontId="30" fillId="0" borderId="0" applyFont="false" applyFill="false" applyBorder="false" applyAlignment="false" applyProtection="false"/>
    <xf numFmtId="0" fontId="28" fillId="0" borderId="14"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0" fillId="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0" fillId="1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0" fillId="23"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7" fillId="21" borderId="0" applyNumberFormat="false" applyBorder="false" applyAlignment="false" applyProtection="false">
      <alignment vertical="center"/>
    </xf>
    <xf numFmtId="0" fontId="0" fillId="6" borderId="13" applyNumberFormat="false" applyFont="false" applyAlignment="false" applyProtection="false">
      <alignment vertical="center"/>
    </xf>
    <xf numFmtId="0" fontId="0" fillId="5"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8" fillId="0" borderId="19" applyNumberFormat="false" applyFill="false" applyAlignment="false" applyProtection="false">
      <alignment vertical="center"/>
    </xf>
    <xf numFmtId="0" fontId="0" fillId="3" borderId="0" applyNumberFormat="false" applyBorder="false" applyAlignment="false" applyProtection="false">
      <alignment vertical="center"/>
    </xf>
    <xf numFmtId="0" fontId="25" fillId="0" borderId="12" applyNumberFormat="false" applyFill="false" applyAlignment="false" applyProtection="false">
      <alignment vertical="center"/>
    </xf>
    <xf numFmtId="0" fontId="27" fillId="16"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30" fillId="0" borderId="0" applyNumberFormat="false" applyFill="false" applyBorder="false" applyAlignment="false" applyProtection="false"/>
    <xf numFmtId="0" fontId="24" fillId="0" borderId="11" applyNumberFormat="false" applyFill="false" applyAlignment="false" applyProtection="false">
      <alignment vertical="center"/>
    </xf>
  </cellStyleXfs>
  <cellXfs count="170">
    <xf numFmtId="0" fontId="0" fillId="0" borderId="0" xfId="0">
      <alignment vertical="center"/>
    </xf>
    <xf numFmtId="0" fontId="1" fillId="0" borderId="0" xfId="0" applyFont="true" applyFill="true" applyAlignment="true">
      <alignment vertical="center"/>
    </xf>
    <xf numFmtId="0" fontId="2" fillId="0" borderId="0" xfId="0" applyFont="true" applyFill="true" applyAlignment="true">
      <alignment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wrapText="true"/>
    </xf>
    <xf numFmtId="177" fontId="4" fillId="0" borderId="0" xfId="0" applyNumberFormat="true" applyFont="true" applyFill="true" applyAlignment="true">
      <alignment horizontal="center" vertical="center"/>
    </xf>
    <xf numFmtId="0" fontId="4" fillId="0" borderId="0" xfId="0" applyFont="true" applyFill="true" applyAlignment="true">
      <alignment horizontal="center" vertical="center"/>
    </xf>
    <xf numFmtId="0" fontId="4" fillId="0" borderId="0" xfId="0" applyFont="true" applyFill="true" applyAlignment="true">
      <alignment vertical="center"/>
    </xf>
    <xf numFmtId="43" fontId="4" fillId="0" borderId="0" xfId="0" applyNumberFormat="true" applyFont="true" applyFill="true" applyAlignment="true">
      <alignment horizontal="center" vertical="center"/>
    </xf>
    <xf numFmtId="0" fontId="4" fillId="0" borderId="0" xfId="0" applyNumberFormat="true" applyFont="true" applyFill="true" applyAlignment="true">
      <alignment horizontal="center" vertical="center"/>
    </xf>
    <xf numFmtId="43" fontId="4" fillId="0" borderId="0" xfId="0" applyNumberFormat="true" applyFont="true" applyFill="true">
      <alignment vertical="center"/>
    </xf>
    <xf numFmtId="43" fontId="0" fillId="0" borderId="0" xfId="0" applyNumberFormat="true" applyFill="true">
      <alignment vertical="center"/>
    </xf>
    <xf numFmtId="0" fontId="0" fillId="0" borderId="0" xfId="0" applyFont="true" applyFill="true">
      <alignment vertical="center"/>
    </xf>
    <xf numFmtId="0" fontId="0" fillId="0" borderId="0" xfId="0" applyFill="true">
      <alignment vertical="center"/>
    </xf>
    <xf numFmtId="0" fontId="4" fillId="0" borderId="0" xfId="0" applyFont="true" applyFill="true" applyAlignment="true">
      <alignment horizontal="left" vertical="center" wrapText="true"/>
    </xf>
    <xf numFmtId="0" fontId="5" fillId="0" borderId="0" xfId="0" applyFont="true" applyFill="true" applyAlignment="true">
      <alignment horizontal="left" vertical="center" wrapText="true"/>
    </xf>
    <xf numFmtId="0" fontId="6" fillId="0" borderId="0" xfId="0" applyNumberFormat="true" applyFont="true" applyFill="true" applyAlignment="true">
      <alignment horizontal="center" vertical="center" wrapText="true"/>
    </xf>
    <xf numFmtId="0" fontId="2" fillId="0" borderId="0" xfId="0" applyNumberFormat="true" applyFont="true" applyFill="true" applyAlignment="true">
      <alignment horizontal="center" vertical="center" wrapText="true"/>
    </xf>
    <xf numFmtId="0" fontId="7" fillId="0" borderId="1" xfId="2" applyFont="true" applyFill="true" applyBorder="true" applyAlignment="true">
      <alignment horizontal="center" vertical="center" wrapText="true"/>
    </xf>
    <xf numFmtId="177" fontId="7" fillId="0" borderId="1" xfId="0" applyNumberFormat="true" applyFont="true" applyFill="true" applyBorder="true" applyAlignment="true">
      <alignment horizontal="center" vertical="center"/>
    </xf>
    <xf numFmtId="177" fontId="7" fillId="0" borderId="1" xfId="19" applyNumberFormat="true" applyFont="true" applyFill="true" applyBorder="true" applyAlignment="true">
      <alignment horizontal="center" vertical="center" wrapText="true"/>
    </xf>
    <xf numFmtId="0" fontId="7" fillId="0" borderId="1" xfId="19" applyFont="true" applyFill="true" applyBorder="true" applyAlignment="true">
      <alignment horizontal="center" vertical="center" wrapText="true"/>
    </xf>
    <xf numFmtId="0" fontId="4" fillId="0" borderId="1" xfId="2" applyFont="true" applyFill="true" applyBorder="true" applyAlignment="true">
      <alignment horizontal="center" vertical="center" wrapText="true"/>
    </xf>
    <xf numFmtId="0" fontId="7" fillId="0" borderId="1" xfId="0" applyFont="true" applyFill="true" applyBorder="true" applyAlignment="true">
      <alignment horizontal="center" vertical="center" shrinkToFit="true"/>
    </xf>
    <xf numFmtId="0" fontId="7" fillId="0" borderId="1" xfId="6"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6"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xf>
    <xf numFmtId="0" fontId="4" fillId="0" borderId="0" xfId="0" applyNumberFormat="true" applyFont="true" applyFill="true" applyAlignment="true">
      <alignment horizontal="left" vertical="center" wrapText="true"/>
    </xf>
    <xf numFmtId="9" fontId="7" fillId="0" borderId="2" xfId="2" applyNumberFormat="true" applyFont="true" applyFill="true" applyBorder="true" applyAlignment="true">
      <alignment horizontal="center" vertical="center" wrapText="true"/>
    </xf>
    <xf numFmtId="43" fontId="7" fillId="0" borderId="1" xfId="0" applyNumberFormat="true" applyFont="true" applyFill="true" applyBorder="true" applyAlignment="true">
      <alignment horizontal="center" vertical="center" wrapText="true"/>
    </xf>
    <xf numFmtId="9" fontId="7" fillId="0" borderId="3" xfId="2" applyNumberFormat="true" applyFont="true" applyFill="true" applyBorder="true" applyAlignment="true">
      <alignment horizontal="center" vertical="center" wrapText="true"/>
    </xf>
    <xf numFmtId="43" fontId="7" fillId="0" borderId="1" xfId="19" applyNumberFormat="true" applyFont="true" applyFill="true" applyBorder="true" applyAlignment="true">
      <alignment horizontal="center" vertical="center" wrapText="true"/>
    </xf>
    <xf numFmtId="43" fontId="7" fillId="0" borderId="1" xfId="6" applyNumberFormat="true" applyFont="true" applyFill="true" applyBorder="true" applyAlignment="true">
      <alignment horizontal="center" vertical="center"/>
    </xf>
    <xf numFmtId="9" fontId="4" fillId="0" borderId="1" xfId="40" applyNumberFormat="true" applyFont="true" applyFill="true" applyBorder="true" applyAlignment="true">
      <alignment horizontal="center" vertical="center"/>
    </xf>
    <xf numFmtId="43" fontId="4" fillId="0" borderId="1" xfId="0" applyNumberFormat="true" applyFont="true" applyFill="true" applyBorder="true" applyAlignment="true">
      <alignment horizontal="center" vertical="center"/>
    </xf>
    <xf numFmtId="43" fontId="7" fillId="0" borderId="4" xfId="0" applyNumberFormat="true" applyFont="true" applyFill="true" applyBorder="true" applyAlignment="true">
      <alignment horizontal="center" vertical="center" wrapText="true"/>
    </xf>
    <xf numFmtId="43" fontId="7" fillId="0" borderId="5" xfId="0" applyNumberFormat="true" applyFont="true" applyFill="true" applyBorder="true" applyAlignment="true">
      <alignment horizontal="center" vertical="center" wrapText="true"/>
    </xf>
    <xf numFmtId="0" fontId="8" fillId="0" borderId="0" xfId="0" applyNumberFormat="true" applyFont="true" applyFill="true" applyAlignment="true">
      <alignment horizontal="center" vertical="center"/>
    </xf>
    <xf numFmtId="0" fontId="9" fillId="0" borderId="0" xfId="2" applyNumberFormat="true" applyFont="true" applyFill="true" applyAlignment="true">
      <alignment horizontal="center" vertical="center"/>
    </xf>
    <xf numFmtId="43" fontId="7" fillId="0" borderId="6" xfId="0" applyNumberFormat="true" applyFont="true" applyFill="true" applyBorder="true" applyAlignment="true">
      <alignment horizontal="center" vertical="center" wrapText="true"/>
    </xf>
    <xf numFmtId="0" fontId="7" fillId="0" borderId="4" xfId="0" applyNumberFormat="true" applyFont="true" applyFill="true" applyBorder="true" applyAlignment="true">
      <alignment horizontal="center" vertical="center" shrinkToFit="true"/>
    </xf>
    <xf numFmtId="0" fontId="7" fillId="0" borderId="5" xfId="0" applyNumberFormat="true" applyFont="true" applyFill="true" applyBorder="true" applyAlignment="true">
      <alignment horizontal="center" vertical="center" shrinkToFit="true"/>
    </xf>
    <xf numFmtId="0" fontId="7" fillId="0" borderId="3" xfId="0" applyNumberFormat="true" applyFont="true" applyFill="true" applyBorder="true" applyAlignment="true">
      <alignment horizontal="center" vertical="center" wrapText="true"/>
    </xf>
    <xf numFmtId="43" fontId="4" fillId="0" borderId="1" xfId="0" applyNumberFormat="true" applyFont="true" applyFill="true" applyBorder="true" applyAlignment="true">
      <alignment horizontal="center" vertical="center" wrapText="true"/>
    </xf>
    <xf numFmtId="0" fontId="7" fillId="0" borderId="6" xfId="0" applyNumberFormat="true" applyFont="true" applyFill="true" applyBorder="true" applyAlignment="true">
      <alignment horizontal="center" vertical="center" shrinkToFit="true"/>
    </xf>
    <xf numFmtId="0" fontId="7" fillId="0" borderId="2"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xf>
    <xf numFmtId="0" fontId="7" fillId="0" borderId="0" xfId="0" applyFont="true" applyFill="true" applyAlignment="true">
      <alignment horizontal="center" vertical="center"/>
    </xf>
    <xf numFmtId="0" fontId="4" fillId="0" borderId="1" xfId="0" applyFont="true" applyFill="true" applyBorder="true" applyAlignment="true">
      <alignment horizontal="center" vertical="center"/>
    </xf>
    <xf numFmtId="0" fontId="10" fillId="0" borderId="0" xfId="0" applyFont="true" applyFill="true">
      <alignment vertical="center"/>
    </xf>
    <xf numFmtId="0" fontId="11" fillId="0" borderId="0" xfId="0" applyFont="true" applyFill="true" applyAlignment="true">
      <alignment horizontal="center" vertical="center" wrapText="true"/>
    </xf>
    <xf numFmtId="0" fontId="0" fillId="0" borderId="0" xfId="0" applyFont="true" applyFill="true" applyAlignment="true">
      <alignment horizontal="center" vertical="center" wrapText="true"/>
    </xf>
    <xf numFmtId="0" fontId="0" fillId="0" borderId="0" xfId="0" applyNumberFormat="true" applyFont="true" applyFill="true" applyBorder="true" applyAlignment="true">
      <alignment horizontal="right" vertical="center"/>
    </xf>
    <xf numFmtId="0" fontId="12" fillId="0" borderId="0" xfId="0" applyNumberFormat="true" applyFont="true" applyFill="true" applyAlignment="true">
      <alignment horizontal="right" vertical="center"/>
    </xf>
    <xf numFmtId="9" fontId="0" fillId="0" borderId="0" xfId="0" applyNumberFormat="true" applyFont="true" applyFill="true" applyAlignment="true">
      <alignment horizontal="right" vertical="center"/>
    </xf>
    <xf numFmtId="43" fontId="0" fillId="0" borderId="0" xfId="0" applyNumberFormat="true" applyFont="true" applyFill="true" applyAlignment="true">
      <alignment horizontal="right" vertical="center"/>
    </xf>
    <xf numFmtId="0" fontId="13" fillId="0" borderId="0" xfId="0" applyNumberFormat="true" applyFont="true" applyFill="true" applyAlignment="true">
      <alignment horizontal="right" vertical="center"/>
    </xf>
    <xf numFmtId="0" fontId="13" fillId="0" borderId="0" xfId="0" applyFont="true" applyFill="true" applyAlignment="true">
      <alignment horizontal="right" vertical="center"/>
    </xf>
    <xf numFmtId="0" fontId="0" fillId="0" borderId="0" xfId="0" applyFont="true" applyFill="true" applyAlignment="true">
      <alignment horizontal="right" vertical="center"/>
    </xf>
    <xf numFmtId="0" fontId="4" fillId="0" borderId="0" xfId="0" applyNumberFormat="true" applyFont="true" applyFill="true" applyBorder="true" applyAlignment="true">
      <alignment horizontal="left" vertical="center" wrapText="true"/>
    </xf>
    <xf numFmtId="0" fontId="1" fillId="0" borderId="0" xfId="0" applyNumberFormat="true" applyFont="true" applyFill="true" applyAlignment="true">
      <alignment horizontal="right" vertical="center" wrapText="true"/>
    </xf>
    <xf numFmtId="0" fontId="3" fillId="0" borderId="0" xfId="0" applyNumberFormat="true" applyFont="true" applyFill="true" applyAlignment="true">
      <alignment horizontal="right" vertical="center" wrapText="true"/>
    </xf>
    <xf numFmtId="9" fontId="1" fillId="0" borderId="0" xfId="0" applyNumberFormat="true" applyFont="true" applyFill="true" applyAlignment="true">
      <alignment horizontal="right" vertical="center" wrapText="true"/>
    </xf>
    <xf numFmtId="0" fontId="5" fillId="0" borderId="0" xfId="0" applyNumberFormat="true" applyFont="true" applyFill="true" applyAlignment="true">
      <alignment horizontal="left" vertical="center" wrapText="true"/>
    </xf>
    <xf numFmtId="0" fontId="9" fillId="0" borderId="0" xfId="0" applyNumberFormat="true" applyFont="true" applyFill="true" applyAlignment="true">
      <alignment horizontal="center" vertical="center" wrapText="true"/>
    </xf>
    <xf numFmtId="0" fontId="9" fillId="0" borderId="0" xfId="0" applyNumberFormat="true" applyFont="true" applyFill="true" applyAlignment="true">
      <alignment horizontal="right" vertical="center" wrapText="true"/>
    </xf>
    <xf numFmtId="0" fontId="1" fillId="0" borderId="0" xfId="0" applyNumberFormat="true" applyFont="true" applyFill="true" applyAlignment="true">
      <alignment horizontal="left" vertical="center" wrapText="true"/>
    </xf>
    <xf numFmtId="0" fontId="7" fillId="0" borderId="4" xfId="2" applyNumberFormat="true" applyFont="true" applyFill="true" applyBorder="true" applyAlignment="true">
      <alignment horizontal="center" vertical="center" wrapText="true"/>
    </xf>
    <xf numFmtId="0" fontId="7" fillId="0" borderId="1" xfId="2" applyNumberFormat="true" applyFont="true" applyFill="true" applyBorder="true" applyAlignment="true">
      <alignment horizontal="center" vertical="center" wrapText="true"/>
    </xf>
    <xf numFmtId="0" fontId="7" fillId="0" borderId="3" xfId="2"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14" fillId="0" borderId="1" xfId="0" applyNumberFormat="true" applyFont="true" applyFill="true" applyBorder="true" applyAlignment="true">
      <alignment horizontal="center" vertical="center"/>
    </xf>
    <xf numFmtId="0" fontId="15" fillId="0" borderId="1" xfId="0" applyNumberFormat="true" applyFont="true" applyFill="true" applyBorder="true" applyAlignment="true">
      <alignment horizontal="center" vertical="center"/>
    </xf>
    <xf numFmtId="0" fontId="4" fillId="0" borderId="0" xfId="0" applyFont="true" applyFill="true" applyAlignment="true">
      <alignment horizontal="right" vertical="center" wrapText="true"/>
    </xf>
    <xf numFmtId="0" fontId="7" fillId="0" borderId="0" xfId="0" applyFont="true" applyFill="true" applyAlignment="true">
      <alignment horizontal="right" vertical="center" wrapText="true"/>
    </xf>
    <xf numFmtId="43" fontId="1" fillId="0" borderId="0" xfId="0" applyNumberFormat="true" applyFont="true" applyFill="true" applyAlignment="true">
      <alignment horizontal="right" vertical="center" wrapText="true"/>
    </xf>
    <xf numFmtId="43" fontId="4" fillId="0" borderId="0" xfId="0" applyNumberFormat="true" applyFont="true" applyFill="true" applyAlignment="true">
      <alignment horizontal="right" vertical="center"/>
    </xf>
    <xf numFmtId="0" fontId="4" fillId="0" borderId="0" xfId="0" applyNumberFormat="true" applyFont="true" applyFill="true" applyAlignment="true">
      <alignment horizontal="right" vertical="center"/>
    </xf>
    <xf numFmtId="0" fontId="7" fillId="0" borderId="1" xfId="0" applyNumberFormat="true" applyFont="true" applyFill="true" applyBorder="true" applyAlignment="true">
      <alignment horizontal="center" vertical="center" wrapText="true"/>
    </xf>
    <xf numFmtId="0" fontId="7" fillId="0" borderId="4" xfId="0" applyNumberFormat="true" applyFont="true" applyFill="true" applyBorder="true" applyAlignment="true">
      <alignment horizontal="center" vertical="center" wrapText="true"/>
    </xf>
    <xf numFmtId="0" fontId="14" fillId="0" borderId="1" xfId="0" applyNumberFormat="true" applyFont="true" applyFill="true" applyBorder="true" applyAlignment="true">
      <alignment horizontal="right" vertical="center"/>
    </xf>
    <xf numFmtId="43" fontId="4" fillId="0" borderId="1" xfId="40" applyNumberFormat="true" applyFont="true" applyFill="true" applyBorder="true" applyAlignment="true">
      <alignment horizontal="right" vertical="center"/>
    </xf>
    <xf numFmtId="43" fontId="4" fillId="0" borderId="1" xfId="40" applyNumberFormat="true" applyFont="true" applyFill="true" applyBorder="true" applyAlignment="true">
      <alignment horizontal="right" vertical="center" wrapText="true"/>
    </xf>
    <xf numFmtId="0" fontId="4" fillId="0" borderId="0" xfId="0" applyFont="true" applyFill="true" applyAlignment="true">
      <alignment horizontal="right" vertical="center"/>
    </xf>
    <xf numFmtId="0" fontId="7" fillId="0" borderId="5" xfId="0" applyNumberFormat="true" applyFont="true" applyFill="true" applyBorder="true" applyAlignment="true">
      <alignment horizontal="center" vertical="center" wrapText="true"/>
    </xf>
    <xf numFmtId="0" fontId="7" fillId="0" borderId="6" xfId="0" applyNumberFormat="true" applyFont="true" applyFill="true" applyBorder="true" applyAlignment="true">
      <alignment horizontal="center" vertical="center" wrapText="true"/>
    </xf>
    <xf numFmtId="0" fontId="0" fillId="0" borderId="0" xfId="0" applyFont="true" applyFill="true" applyAlignment="true">
      <alignment horizontal="center" vertical="center"/>
    </xf>
    <xf numFmtId="0" fontId="7" fillId="0" borderId="1" xfId="0" applyNumberFormat="true" applyFont="true" applyFill="true" applyBorder="true" applyAlignment="true">
      <alignment horizontal="center" vertical="center"/>
    </xf>
    <xf numFmtId="0" fontId="11" fillId="0" borderId="0" xfId="0" applyFont="true" applyFill="true">
      <alignment vertical="center"/>
    </xf>
    <xf numFmtId="0" fontId="11" fillId="0" borderId="0" xfId="0" applyFont="true" applyFill="true" applyAlignment="true">
      <alignment vertical="center" wrapText="true"/>
    </xf>
    <xf numFmtId="0" fontId="0" fillId="0" borderId="0" xfId="0" applyFill="true" applyAlignment="true">
      <alignment vertical="center"/>
    </xf>
    <xf numFmtId="0" fontId="0" fillId="0" borderId="0" xfId="0" applyFill="true" applyAlignment="true">
      <alignment vertical="center" wrapText="true"/>
    </xf>
    <xf numFmtId="0" fontId="0" fillId="0" borderId="0" xfId="0" applyNumberFormat="true" applyFill="true" applyBorder="true">
      <alignment vertical="center"/>
    </xf>
    <xf numFmtId="0" fontId="0" fillId="0" borderId="0" xfId="0" applyNumberFormat="true" applyFill="true" applyAlignment="true">
      <alignment horizontal="center" vertical="center"/>
    </xf>
    <xf numFmtId="9" fontId="0" fillId="0" borderId="0" xfId="0" applyNumberFormat="true" applyFill="true">
      <alignment vertical="center"/>
    </xf>
    <xf numFmtId="0" fontId="13" fillId="0" borderId="0" xfId="0" applyNumberFormat="true" applyFont="true" applyFill="true" applyAlignment="true">
      <alignment horizontal="center" vertical="center"/>
    </xf>
    <xf numFmtId="43" fontId="13" fillId="0" borderId="0" xfId="0" applyNumberFormat="true" applyFont="true" applyFill="true">
      <alignment vertical="center"/>
    </xf>
    <xf numFmtId="0" fontId="1" fillId="0" borderId="0" xfId="0" applyNumberFormat="true" applyFont="true" applyFill="true" applyAlignment="true">
      <alignment horizontal="center" vertical="center" wrapText="true"/>
    </xf>
    <xf numFmtId="9" fontId="1" fillId="0" borderId="0" xfId="0" applyNumberFormat="true" applyFont="true" applyFill="true" applyAlignment="true">
      <alignment horizontal="center" vertical="center" wrapText="true"/>
    </xf>
    <xf numFmtId="0" fontId="16" fillId="0" borderId="0" xfId="0" applyNumberFormat="true" applyFont="true" applyFill="true" applyAlignment="true">
      <alignment horizontal="center" vertical="center" wrapText="true"/>
    </xf>
    <xf numFmtId="9" fontId="1" fillId="0" borderId="0" xfId="0" applyNumberFormat="true" applyFont="true" applyFill="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17" fillId="0" borderId="1" xfId="0" applyFont="true" applyFill="true" applyBorder="true" applyAlignment="true">
      <alignment horizontal="center" vertical="center"/>
    </xf>
    <xf numFmtId="43" fontId="1" fillId="0" borderId="0" xfId="0" applyNumberFormat="true" applyFont="true" applyFill="true" applyAlignment="true">
      <alignment horizontal="center" vertical="center" wrapText="true"/>
    </xf>
    <xf numFmtId="43" fontId="4" fillId="0" borderId="0" xfId="0" applyNumberFormat="true" applyFont="true" applyFill="true" applyAlignment="true">
      <alignment vertical="center"/>
    </xf>
    <xf numFmtId="43" fontId="16" fillId="0" borderId="0" xfId="0" applyNumberFormat="true" applyFont="true" applyFill="true" applyAlignment="true">
      <alignment horizontal="center" vertical="center" wrapText="true"/>
    </xf>
    <xf numFmtId="43" fontId="1" fillId="0" borderId="0" xfId="0" applyNumberFormat="true" applyFont="true" applyFill="true" applyAlignment="true">
      <alignment horizontal="left" vertical="center" wrapText="true"/>
    </xf>
    <xf numFmtId="0" fontId="7" fillId="0" borderId="1" xfId="0" applyFont="true" applyFill="true" applyBorder="true" applyAlignment="true">
      <alignment horizontal="right" vertical="center"/>
    </xf>
    <xf numFmtId="43" fontId="4" fillId="0" borderId="1" xfId="4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wrapText="true"/>
    </xf>
    <xf numFmtId="43" fontId="4" fillId="0" borderId="1" xfId="40" applyNumberFormat="true" applyFont="true" applyFill="true" applyBorder="true" applyAlignment="true">
      <alignment horizontal="center" vertical="center" wrapText="true"/>
    </xf>
    <xf numFmtId="0" fontId="0" fillId="0" borderId="0" xfId="0" applyFont="true" applyFill="true" applyAlignment="true">
      <alignment vertical="center"/>
    </xf>
    <xf numFmtId="0" fontId="0" fillId="0" borderId="0" xfId="0" applyFill="true" applyAlignment="true">
      <alignment horizontal="center" vertical="center"/>
    </xf>
    <xf numFmtId="0" fontId="0" fillId="0" borderId="0" xfId="0" applyAlignment="true">
      <alignment vertical="center"/>
    </xf>
    <xf numFmtId="0" fontId="18" fillId="0" borderId="0" xfId="0" applyFont="true" applyFill="true" applyBorder="true">
      <alignment vertical="center"/>
    </xf>
    <xf numFmtId="0" fontId="19" fillId="0" borderId="0" xfId="0" applyFont="true" applyFill="true" applyAlignment="true">
      <alignment horizontal="center" vertical="center"/>
    </xf>
    <xf numFmtId="176" fontId="0" fillId="0" borderId="0" xfId="0" applyNumberFormat="true" applyFill="true">
      <alignment vertical="center"/>
    </xf>
    <xf numFmtId="176" fontId="0" fillId="0" borderId="0" xfId="0" applyNumberFormat="true" applyFill="true" applyAlignment="true">
      <alignment horizontal="center" vertical="center"/>
    </xf>
    <xf numFmtId="176" fontId="0" fillId="2" borderId="0" xfId="0" applyNumberFormat="true" applyFill="true">
      <alignment vertical="center"/>
    </xf>
    <xf numFmtId="0" fontId="19" fillId="0" borderId="0" xfId="0" applyNumberFormat="true" applyFont="true" applyFill="true" applyAlignment="true">
      <alignment horizontal="center" vertical="center" wrapText="true"/>
    </xf>
    <xf numFmtId="9" fontId="16" fillId="0" borderId="0" xfId="0" applyNumberFormat="true" applyFont="true" applyFill="true" applyAlignment="true">
      <alignment horizontal="center" vertical="center" wrapText="true"/>
    </xf>
    <xf numFmtId="0" fontId="19" fillId="0" borderId="0" xfId="0" applyNumberFormat="true" applyFont="true" applyFill="true" applyAlignment="true">
      <alignment horizontal="left" vertical="center" wrapText="true"/>
    </xf>
    <xf numFmtId="9" fontId="7" fillId="0" borderId="1" xfId="2" applyNumberFormat="true" applyFont="true" applyFill="true" applyBorder="true" applyAlignment="true">
      <alignment horizontal="center" vertical="center" wrapText="true"/>
    </xf>
    <xf numFmtId="0" fontId="7" fillId="0" borderId="7" xfId="2" applyNumberFormat="true" applyFont="true" applyFill="true" applyBorder="true" applyAlignment="true">
      <alignment horizontal="center" vertical="center" wrapText="true"/>
    </xf>
    <xf numFmtId="0" fontId="7" fillId="0" borderId="2" xfId="2" applyNumberFormat="true" applyFont="true" applyFill="true" applyBorder="true" applyAlignment="true">
      <alignment horizontal="center" vertical="center" wrapText="true"/>
    </xf>
    <xf numFmtId="0" fontId="20" fillId="0" borderId="8" xfId="2" applyNumberFormat="true" applyFont="true" applyFill="true" applyBorder="true" applyAlignment="true">
      <alignment horizontal="center" vertical="center" wrapText="true"/>
    </xf>
    <xf numFmtId="9" fontId="7" fillId="0" borderId="8" xfId="2" applyNumberFormat="true" applyFont="true" applyFill="true" applyBorder="true" applyAlignment="true">
      <alignment horizontal="center" vertical="center" wrapText="true"/>
    </xf>
    <xf numFmtId="0" fontId="21" fillId="0" borderId="1" xfId="0" applyNumberFormat="true" applyFont="true" applyFill="true" applyBorder="true" applyAlignment="true">
      <alignment horizontal="center" vertical="center" wrapText="true"/>
    </xf>
    <xf numFmtId="176" fontId="1" fillId="0" borderId="0" xfId="0" applyNumberFormat="true" applyFont="true" applyFill="true" applyAlignment="true">
      <alignment horizontal="center" vertical="center" wrapText="true"/>
    </xf>
    <xf numFmtId="176" fontId="4" fillId="0" borderId="0" xfId="0" applyNumberFormat="true" applyFont="true" applyFill="true">
      <alignment vertical="center"/>
    </xf>
    <xf numFmtId="176" fontId="8" fillId="0" borderId="0" xfId="0" applyNumberFormat="true" applyFont="true" applyFill="true" applyAlignment="true">
      <alignment horizontal="center" vertical="center"/>
    </xf>
    <xf numFmtId="176" fontId="16" fillId="0" borderId="0" xfId="0" applyNumberFormat="true" applyFont="true" applyFill="true" applyAlignment="true">
      <alignment horizontal="center" vertical="center" wrapText="true"/>
    </xf>
    <xf numFmtId="176" fontId="1" fillId="0" borderId="0" xfId="0" applyNumberFormat="true" applyFont="true" applyFill="true" applyAlignment="true">
      <alignment horizontal="left" vertical="center" wrapText="true"/>
    </xf>
    <xf numFmtId="176" fontId="9" fillId="0" borderId="0" xfId="2" applyNumberFormat="true" applyFont="true" applyFill="true" applyAlignment="true">
      <alignment horizontal="center" vertical="center"/>
    </xf>
    <xf numFmtId="176" fontId="7" fillId="0" borderId="1" xfId="0" applyNumberFormat="true" applyFont="true" applyFill="true" applyBorder="true" applyAlignment="true">
      <alignment horizontal="center" vertical="center" wrapText="true"/>
    </xf>
    <xf numFmtId="176" fontId="7" fillId="0" borderId="8" xfId="0" applyNumberFormat="true" applyFont="true" applyFill="true" applyBorder="true" applyAlignment="true">
      <alignment horizontal="center" vertical="center" wrapText="true"/>
    </xf>
    <xf numFmtId="176" fontId="4" fillId="0" borderId="1" xfId="40" applyNumberFormat="true" applyFont="true" applyFill="true" applyBorder="true" applyAlignment="true">
      <alignment horizontal="center" vertical="center"/>
    </xf>
    <xf numFmtId="176" fontId="22" fillId="0" borderId="0" xfId="0" applyNumberFormat="true" applyFont="true" applyFill="true" applyAlignment="true">
      <alignment horizontal="right" vertical="center"/>
    </xf>
    <xf numFmtId="176" fontId="7" fillId="0" borderId="1" xfId="0" applyNumberFormat="true" applyFont="true" applyFill="true" applyBorder="true" applyAlignment="true">
      <alignment horizontal="center" vertical="center"/>
    </xf>
    <xf numFmtId="176" fontId="7" fillId="0" borderId="8" xfId="0" applyNumberFormat="true" applyFont="true" applyFill="true" applyBorder="true" applyAlignment="true">
      <alignment horizontal="center" vertical="center"/>
    </xf>
    <xf numFmtId="176" fontId="7" fillId="0" borderId="9" xfId="0" applyNumberFormat="true" applyFont="true" applyFill="true" applyBorder="true" applyAlignment="true">
      <alignment horizontal="center" vertical="center"/>
    </xf>
    <xf numFmtId="176" fontId="7" fillId="0" borderId="7" xfId="2" applyNumberFormat="true" applyFont="true" applyFill="true" applyBorder="true" applyAlignment="true">
      <alignment horizontal="center" vertical="center" wrapText="true"/>
    </xf>
    <xf numFmtId="43" fontId="7" fillId="0" borderId="1" xfId="0" applyNumberFormat="true" applyFont="true" applyFill="true" applyBorder="true" applyAlignment="true">
      <alignment horizontal="center" vertical="center"/>
    </xf>
    <xf numFmtId="176" fontId="4" fillId="0" borderId="1" xfId="0" applyNumberFormat="true" applyFont="true" applyFill="true" applyBorder="true" applyAlignment="true">
      <alignment horizontal="center" vertical="center"/>
    </xf>
    <xf numFmtId="0" fontId="4" fillId="0" borderId="0" xfId="0" applyFont="true" applyFill="true">
      <alignment vertical="center"/>
    </xf>
    <xf numFmtId="0" fontId="22" fillId="0" borderId="0" xfId="0" applyFont="true" applyFill="true" applyAlignment="true">
      <alignment horizontal="right" vertical="center"/>
    </xf>
    <xf numFmtId="0" fontId="4" fillId="0" borderId="10" xfId="0" applyFont="true" applyFill="true" applyBorder="true" applyAlignment="true">
      <alignment horizontal="center" vertical="center"/>
    </xf>
    <xf numFmtId="0" fontId="23" fillId="0" borderId="1" xfId="0" applyFont="true" applyFill="true" applyBorder="true" applyAlignment="true">
      <alignment horizontal="center" vertical="center"/>
    </xf>
    <xf numFmtId="0" fontId="7" fillId="0" borderId="0" xfId="0" applyFont="true" applyFill="true" applyAlignment="true">
      <alignment vertical="center"/>
    </xf>
    <xf numFmtId="176" fontId="4" fillId="0" borderId="0" xfId="0" applyNumberFormat="true" applyFont="true" applyFill="true" applyAlignment="true">
      <alignment horizontal="center" vertical="center"/>
    </xf>
    <xf numFmtId="0" fontId="4" fillId="0" borderId="0" xfId="0" applyNumberFormat="true" applyFont="true" applyFill="true" applyBorder="true" applyAlignment="true">
      <alignment horizontal="center" vertical="center" wrapText="true"/>
    </xf>
    <xf numFmtId="0" fontId="4" fillId="0" borderId="0" xfId="0" applyNumberFormat="true" applyFont="true" applyFill="true" applyAlignment="true">
      <alignment horizontal="center" vertical="center" wrapText="true"/>
    </xf>
    <xf numFmtId="0" fontId="1" fillId="0" borderId="0" xfId="0" applyNumberFormat="true" applyFont="true" applyFill="true" applyBorder="true" applyAlignment="true">
      <alignment horizontal="center" vertical="center" wrapText="true"/>
    </xf>
    <xf numFmtId="0" fontId="3" fillId="0" borderId="2" xfId="2"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2"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3" xfId="2"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3" fillId="0" borderId="8" xfId="0" applyFont="true" applyFill="true" applyBorder="true" applyAlignment="true">
      <alignment horizontal="center" vertical="center" wrapText="true"/>
    </xf>
    <xf numFmtId="43" fontId="7" fillId="0" borderId="1" xfId="40" applyNumberFormat="true" applyFont="true" applyFill="true" applyBorder="true" applyAlignment="true">
      <alignment horizontal="center" vertical="center"/>
    </xf>
    <xf numFmtId="176" fontId="4" fillId="0" borderId="0" xfId="0" applyNumberFormat="true" applyFont="true" applyFill="true" applyBorder="true" applyAlignment="true">
      <alignment horizontal="center" vertical="center"/>
    </xf>
    <xf numFmtId="0" fontId="4" fillId="0" borderId="0" xfId="0"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176" fontId="3" fillId="0" borderId="1" xfId="0" applyNumberFormat="true" applyFont="true" applyFill="true" applyBorder="true" applyAlignment="true">
      <alignment horizontal="center" vertical="center"/>
    </xf>
    <xf numFmtId="0" fontId="3" fillId="0" borderId="3" xfId="0" applyFont="true" applyFill="true" applyBorder="true" applyAlignment="true">
      <alignment horizontal="center" vertical="center" wrapText="true"/>
    </xf>
    <xf numFmtId="0" fontId="4" fillId="0" borderId="0" xfId="0" applyFont="true" applyFill="true" applyBorder="true" applyAlignment="true">
      <alignment vertical="center"/>
    </xf>
    <xf numFmtId="0" fontId="7" fillId="0" borderId="0" xfId="0" applyFont="true" applyFill="true" applyBorder="true" applyAlignment="true">
      <alignment vertical="center"/>
    </xf>
  </cellXfs>
  <cellStyles count="59">
    <cellStyle name="常规" xfId="0" builtinId="0"/>
    <cellStyle name="常规 2" xfId="1"/>
    <cellStyle name="常规 4" xfId="2"/>
    <cellStyle name="_ET_STYLE_NoName_00_" xfId="3"/>
    <cellStyle name="60% - 强调文字颜色 6" xfId="4" builtinId="52"/>
    <cellStyle name="20% - 强调文字颜色 4" xfId="5" builtinId="42"/>
    <cellStyle name="常规_特别扶助" xfId="6"/>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常规_Sheet3" xfId="13"/>
    <cellStyle name="百分比" xfId="14" builtinId="5"/>
    <cellStyle name="60% - 强调文字颜色 2" xfId="15" builtinId="36"/>
    <cellStyle name="60% - 强调文字颜色 5" xfId="16" builtinId="48"/>
    <cellStyle name="强调文字颜色 2" xfId="17" builtinId="33"/>
    <cellStyle name="60% - 强调文字颜色 1" xfId="18" builtinId="32"/>
    <cellStyle name="常规_附件3_2" xfId="19"/>
    <cellStyle name="60% - 强调文字颜色 4" xfId="20" builtinId="44"/>
    <cellStyle name="计算" xfId="21" builtinId="22"/>
    <cellStyle name="强调文字颜色 1" xfId="22" builtinId="29"/>
    <cellStyle name="适中" xfId="23" builtinId="28"/>
    <cellStyle name="20% - 强调文字颜色 5" xfId="24" builtinId="46"/>
    <cellStyle name="好" xfId="25" builtinId="26"/>
    <cellStyle name="20% - 强调文字颜色 1" xfId="26" builtinId="30"/>
    <cellStyle name="汇总" xfId="27" builtinId="25"/>
    <cellStyle name="常规_茂名" xfId="28"/>
    <cellStyle name="MS Sans Serif" xfId="29"/>
    <cellStyle name="差" xfId="30" builtinId="27"/>
    <cellStyle name="检查单元格" xfId="31" builtinId="23"/>
    <cellStyle name="输出" xfId="32" builtinId="21"/>
    <cellStyle name="千位分隔 2" xfId="33"/>
    <cellStyle name="标题 1" xfId="34" builtinId="16"/>
    <cellStyle name="解释性文本" xfId="35" builtinId="53"/>
    <cellStyle name="20% - 强调文字颜色 2" xfId="36" builtinId="34"/>
    <cellStyle name="标题 4" xfId="37" builtinId="19"/>
    <cellStyle name="货币[0]" xfId="38" builtinId="7"/>
    <cellStyle name="40% - 强调文字颜色 4" xfId="39" builtinId="43"/>
    <cellStyle name="千位分隔" xfId="40" builtinId="3"/>
    <cellStyle name="已访问的超链接" xfId="41" builtinId="9"/>
    <cellStyle name="标题" xfId="42" builtinId="15"/>
    <cellStyle name="40% - 强调文字颜色 2" xfId="43" builtinId="35"/>
    <cellStyle name="警告文本" xfId="44" builtinId="11"/>
    <cellStyle name="60% - 强调文字颜色 3" xfId="45" builtinId="40"/>
    <cellStyle name="注释" xfId="46" builtinId="10"/>
    <cellStyle name="20% - 强调文字颜色 6" xfId="47" builtinId="50"/>
    <cellStyle name="强调文字颜色 5" xfId="48" builtinId="45"/>
    <cellStyle name="40% - 强调文字颜色 6" xfId="49" builtinId="51"/>
    <cellStyle name="超链接" xfId="50" builtinId="8"/>
    <cellStyle name="千位分隔[0]" xfId="51" builtinId="6"/>
    <cellStyle name="标题 2" xfId="52" builtinId="17"/>
    <cellStyle name="40% - 强调文字颜色 5" xfId="53" builtinId="47"/>
    <cellStyle name="标题 3" xfId="54" builtinId="18"/>
    <cellStyle name="强调文字颜色 6" xfId="55" builtinId="49"/>
    <cellStyle name="40% - 强调文字颜色 1" xfId="56" builtinId="31"/>
    <cellStyle name="常规 3" xfId="57"/>
    <cellStyle name="链接单元格" xfId="58" builtinId="24"/>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sbk-2/Desktop/&#21355;&#29983;&#20581;&#24247;&#23616;/&#20998;&#37197;&#36164;&#37329;/2024&#24180;&#20998;&#37197;/5&#65288;289&#65289;&#24191;&#19996;&#30465;&#36130;&#25919;&#21381;&#20851;&#20110;&#25552;&#21069;&#19979;&#36798;2024&#24180;&#35745;&#21010;&#29983;&#32946;&#23478;&#24237;&#22870;&#21169;&#25206;&#21161;&#36164;&#37329;&#30340;&#36890;&#30693;//media/wjw/&#25968;&#25454;&#30424;/&#24037;&#20316;/&#20013;&#26399;&#36130;&#25919;&#35268;&#21010;&#32534;&#21046;/2024&#24180;&#20013;&#26399;&#36130;&#25919;&#35268;&#21010;/&#36164;&#37329;&#26126;&#32454;&#20998;&#37197;&#34920;/2024&#24180;&#32534;&#21046;&#19968;&#19978;&#26368;&#32456;&#31295;//2023&#24180;&#39044;&#31639;/&#30465;&#32423;/&#20854;&#20182;&#20107;&#19994;&#21457;&#23637;&#24615;&#25903;&#20986;-&#19978;&#20250;&#26448;&#26009;/&#38468;&#20214;6&#65306;&#25552;&#21069;&#19979;&#36798;2023&#24180;&#35745;&#21010;&#29983;&#32946;&#23478;&#24237;&#22870;&#21169;&#25206;&#21161;&#21046;&#24230;&#30465;&#32423;&#34917;&#21161;&#36164;&#37329;&#20998;&#37197;&#34920; -1127&#34917;&#20805;&#38750;&#24314;&#21046;&#21306;&#25968;&#2545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表"/>
      <sheetName val="农村计生奖励"/>
      <sheetName val="计生特扶-伤残"/>
      <sheetName val="2022年结算表（伤残）"/>
      <sheetName val="计生特扶-死亡"/>
      <sheetName val="2022年结算表（死亡）"/>
      <sheetName val="计生并发症 (中央补助人数一致)"/>
      <sheetName val="2022年结算表（手术并发症） "/>
    </sheetNames>
    <sheetDataSet>
      <sheetData sheetId="0" refreshError="1"/>
      <sheetData sheetId="1" refreshError="1">
        <row r="10">
          <cell r="A10" t="str">
            <v>荔湾区</v>
          </cell>
          <cell r="B10">
            <v>0</v>
          </cell>
          <cell r="C10">
            <v>0</v>
          </cell>
          <cell r="D10">
            <v>0.3</v>
          </cell>
          <cell r="E10">
            <v>0</v>
          </cell>
          <cell r="F10">
            <v>0</v>
          </cell>
          <cell r="G10">
            <v>0</v>
          </cell>
        </row>
        <row r="11">
          <cell r="A11" t="str">
            <v>越秀区</v>
          </cell>
          <cell r="B11">
            <v>0</v>
          </cell>
          <cell r="C11">
            <v>0</v>
          </cell>
          <cell r="D11">
            <v>0.3</v>
          </cell>
          <cell r="E11">
            <v>0</v>
          </cell>
          <cell r="F11">
            <v>0</v>
          </cell>
          <cell r="G11">
            <v>0</v>
          </cell>
        </row>
        <row r="12">
          <cell r="A12" t="str">
            <v>海珠区</v>
          </cell>
          <cell r="B12">
            <v>0</v>
          </cell>
          <cell r="C12">
            <v>0</v>
          </cell>
          <cell r="D12">
            <v>0.3</v>
          </cell>
          <cell r="E12">
            <v>0</v>
          </cell>
          <cell r="F12">
            <v>0</v>
          </cell>
          <cell r="G12">
            <v>0</v>
          </cell>
        </row>
        <row r="13">
          <cell r="A13" t="str">
            <v>天河区</v>
          </cell>
          <cell r="B13">
            <v>0</v>
          </cell>
          <cell r="C13">
            <v>0</v>
          </cell>
          <cell r="D13">
            <v>0.3</v>
          </cell>
          <cell r="E13">
            <v>0</v>
          </cell>
          <cell r="F13">
            <v>0</v>
          </cell>
          <cell r="G13">
            <v>0</v>
          </cell>
        </row>
        <row r="14">
          <cell r="A14" t="str">
            <v>白云区</v>
          </cell>
          <cell r="B14">
            <v>858</v>
          </cell>
          <cell r="C14">
            <v>1602</v>
          </cell>
          <cell r="D14">
            <v>0.3</v>
          </cell>
          <cell r="E14">
            <v>69.21</v>
          </cell>
          <cell r="F14">
            <v>24.71</v>
          </cell>
          <cell r="G14">
            <v>44.5</v>
          </cell>
        </row>
        <row r="15">
          <cell r="A15" t="str">
            <v>黄埔区</v>
          </cell>
          <cell r="B15">
            <v>149</v>
          </cell>
          <cell r="C15">
            <v>302</v>
          </cell>
          <cell r="D15">
            <v>0.3</v>
          </cell>
          <cell r="E15">
            <v>13.05</v>
          </cell>
          <cell r="F15">
            <v>4.29</v>
          </cell>
          <cell r="G15">
            <v>8.76</v>
          </cell>
        </row>
        <row r="16">
          <cell r="A16" t="str">
            <v>番禺区</v>
          </cell>
          <cell r="B16">
            <v>5057</v>
          </cell>
          <cell r="C16">
            <v>8732</v>
          </cell>
          <cell r="D16">
            <v>0.3</v>
          </cell>
          <cell r="E16">
            <v>377.22</v>
          </cell>
          <cell r="F16">
            <v>145.64</v>
          </cell>
          <cell r="G16">
            <v>231.58</v>
          </cell>
        </row>
        <row r="17">
          <cell r="A17" t="str">
            <v>花都区</v>
          </cell>
          <cell r="B17">
            <v>1870</v>
          </cell>
          <cell r="C17">
            <v>2986</v>
          </cell>
          <cell r="D17">
            <v>0.3</v>
          </cell>
          <cell r="E17">
            <v>129</v>
          </cell>
          <cell r="F17">
            <v>53.86</v>
          </cell>
          <cell r="G17">
            <v>75.14</v>
          </cell>
        </row>
        <row r="18">
          <cell r="A18" t="str">
            <v>南沙区</v>
          </cell>
          <cell r="B18">
            <v>3076</v>
          </cell>
          <cell r="C18">
            <v>5471</v>
          </cell>
          <cell r="D18">
            <v>0.3</v>
          </cell>
          <cell r="E18">
            <v>236.35</v>
          </cell>
          <cell r="F18">
            <v>88.59</v>
          </cell>
          <cell r="G18">
            <v>147.76</v>
          </cell>
        </row>
        <row r="19">
          <cell r="A19" t="str">
            <v>从化区</v>
          </cell>
          <cell r="B19">
            <v>1098</v>
          </cell>
          <cell r="C19">
            <v>1742</v>
          </cell>
          <cell r="D19">
            <v>0.3</v>
          </cell>
          <cell r="E19">
            <v>75.25</v>
          </cell>
          <cell r="F19">
            <v>31.62</v>
          </cell>
          <cell r="G19">
            <v>43.63</v>
          </cell>
        </row>
        <row r="20">
          <cell r="A20" t="str">
            <v>增城区</v>
          </cell>
          <cell r="B20">
            <v>1709</v>
          </cell>
          <cell r="C20">
            <v>3059</v>
          </cell>
          <cell r="D20">
            <v>0.3</v>
          </cell>
          <cell r="E20">
            <v>132.15</v>
          </cell>
          <cell r="F20">
            <v>49.22</v>
          </cell>
          <cell r="G20">
            <v>82.93</v>
          </cell>
        </row>
        <row r="21">
          <cell r="A21" t="str">
            <v>深圳市深汕特别合作区</v>
          </cell>
          <cell r="B21">
            <v>46</v>
          </cell>
          <cell r="C21">
            <v>59</v>
          </cell>
          <cell r="D21">
            <v>0.3</v>
          </cell>
          <cell r="E21">
            <v>2.55</v>
          </cell>
          <cell r="F21">
            <v>1.32</v>
          </cell>
          <cell r="G21">
            <v>1.23</v>
          </cell>
        </row>
        <row r="22">
          <cell r="A22" t="str">
            <v>珠海市</v>
          </cell>
          <cell r="B22">
            <v>1268</v>
          </cell>
          <cell r="C22">
            <v>2165</v>
          </cell>
        </row>
        <row r="22">
          <cell r="E22">
            <v>93.53</v>
          </cell>
          <cell r="F22">
            <v>36.52</v>
          </cell>
          <cell r="G22">
            <v>57.01</v>
          </cell>
        </row>
        <row r="23">
          <cell r="A23" t="str">
            <v>珠海市本级</v>
          </cell>
          <cell r="B23">
            <v>0</v>
          </cell>
          <cell r="C23">
            <v>0</v>
          </cell>
          <cell r="D23">
            <v>0.3</v>
          </cell>
          <cell r="E23">
            <v>0</v>
          </cell>
          <cell r="F23">
            <v>0</v>
          </cell>
          <cell r="G23">
            <v>0</v>
          </cell>
        </row>
        <row r="24">
          <cell r="A24" t="str">
            <v>其中：珠海市高新技术产业开发区</v>
          </cell>
          <cell r="B24">
            <v>0</v>
          </cell>
          <cell r="C24">
            <v>0</v>
          </cell>
          <cell r="D24">
            <v>0.3</v>
          </cell>
          <cell r="E24">
            <v>0</v>
          </cell>
          <cell r="F24">
            <v>0</v>
          </cell>
          <cell r="G24">
            <v>0</v>
          </cell>
        </row>
        <row r="25">
          <cell r="A25" t="str">
            <v>鹤洲新区筹备组</v>
          </cell>
          <cell r="B25">
            <v>0</v>
          </cell>
          <cell r="C25">
            <v>0</v>
          </cell>
          <cell r="D25">
            <v>0.3</v>
          </cell>
          <cell r="E25">
            <v>0</v>
          </cell>
          <cell r="F25">
            <v>0</v>
          </cell>
          <cell r="G25">
            <v>0</v>
          </cell>
        </row>
        <row r="26">
          <cell r="A26" t="str">
            <v>香洲区</v>
          </cell>
          <cell r="B26">
            <v>0</v>
          </cell>
          <cell r="C26">
            <v>0</v>
          </cell>
          <cell r="D26">
            <v>0.3</v>
          </cell>
          <cell r="E26">
            <v>0</v>
          </cell>
          <cell r="F26">
            <v>0</v>
          </cell>
          <cell r="G26">
            <v>0</v>
          </cell>
        </row>
        <row r="27">
          <cell r="A27" t="str">
            <v>斗门区</v>
          </cell>
          <cell r="B27">
            <v>1101</v>
          </cell>
          <cell r="C27">
            <v>1906</v>
          </cell>
          <cell r="D27">
            <v>0.3</v>
          </cell>
          <cell r="E27">
            <v>82.34</v>
          </cell>
          <cell r="F27">
            <v>31.71</v>
          </cell>
          <cell r="G27">
            <v>50.63</v>
          </cell>
        </row>
        <row r="28">
          <cell r="A28" t="str">
            <v>金湾区</v>
          </cell>
          <cell r="B28">
            <v>167</v>
          </cell>
          <cell r="C28">
            <v>259</v>
          </cell>
          <cell r="D28">
            <v>0.3</v>
          </cell>
          <cell r="E28">
            <v>11.19</v>
          </cell>
          <cell r="F28">
            <v>4.81</v>
          </cell>
          <cell r="G28">
            <v>6.38</v>
          </cell>
        </row>
        <row r="29">
          <cell r="A29" t="str">
            <v>汕头市</v>
          </cell>
          <cell r="B29">
            <v>9793</v>
          </cell>
          <cell r="C29">
            <v>11601</v>
          </cell>
        </row>
        <row r="29">
          <cell r="E29">
            <v>1467.62</v>
          </cell>
          <cell r="F29">
            <v>282.03</v>
          </cell>
          <cell r="G29">
            <v>1185.59</v>
          </cell>
        </row>
        <row r="30">
          <cell r="A30" t="str">
            <v>龙湖区</v>
          </cell>
          <cell r="B30">
            <v>1140</v>
          </cell>
          <cell r="C30">
            <v>1389</v>
          </cell>
          <cell r="D30">
            <v>0.85</v>
          </cell>
          <cell r="E30">
            <v>170.01</v>
          </cell>
          <cell r="F30">
            <v>32.83</v>
          </cell>
          <cell r="G30">
            <v>137.18</v>
          </cell>
        </row>
        <row r="31">
          <cell r="A31" t="str">
            <v>金平区</v>
          </cell>
          <cell r="B31">
            <v>350</v>
          </cell>
          <cell r="C31">
            <v>496</v>
          </cell>
          <cell r="D31">
            <v>0.85</v>
          </cell>
          <cell r="E31">
            <v>60.71</v>
          </cell>
          <cell r="F31">
            <v>10.08</v>
          </cell>
          <cell r="G31">
            <v>50.63</v>
          </cell>
        </row>
        <row r="32">
          <cell r="A32" t="str">
            <v>濠江区</v>
          </cell>
          <cell r="B32">
            <v>167</v>
          </cell>
          <cell r="C32">
            <v>226</v>
          </cell>
          <cell r="D32">
            <v>0.85</v>
          </cell>
          <cell r="E32">
            <v>27.66</v>
          </cell>
          <cell r="F32">
            <v>4.81</v>
          </cell>
          <cell r="G32">
            <v>22.85</v>
          </cell>
        </row>
        <row r="33">
          <cell r="A33" t="str">
            <v>潮阳区</v>
          </cell>
          <cell r="B33">
            <v>1238</v>
          </cell>
          <cell r="C33">
            <v>1321</v>
          </cell>
          <cell r="D33">
            <v>1</v>
          </cell>
          <cell r="E33">
            <v>190.22</v>
          </cell>
          <cell r="F33">
            <v>35.65</v>
          </cell>
          <cell r="G33">
            <v>154.57</v>
          </cell>
        </row>
        <row r="34">
          <cell r="A34" t="str">
            <v>潮南区</v>
          </cell>
          <cell r="B34">
            <v>777</v>
          </cell>
          <cell r="C34">
            <v>886</v>
          </cell>
          <cell r="D34">
            <v>1</v>
          </cell>
          <cell r="E34">
            <v>127.58</v>
          </cell>
          <cell r="F34">
            <v>22.38</v>
          </cell>
          <cell r="G34">
            <v>105.2</v>
          </cell>
        </row>
        <row r="35">
          <cell r="A35" t="str">
            <v>澄海区</v>
          </cell>
          <cell r="B35">
            <v>6121</v>
          </cell>
          <cell r="C35">
            <v>7283</v>
          </cell>
          <cell r="D35">
            <v>0.85</v>
          </cell>
          <cell r="E35">
            <v>891.44</v>
          </cell>
          <cell r="F35">
            <v>176.28</v>
          </cell>
          <cell r="G35">
            <v>715.16</v>
          </cell>
        </row>
        <row r="36">
          <cell r="A36" t="str">
            <v>佛山市</v>
          </cell>
          <cell r="B36">
            <v>24465</v>
          </cell>
          <cell r="C36">
            <v>44636</v>
          </cell>
        </row>
        <row r="36">
          <cell r="E36">
            <v>1928.28</v>
          </cell>
          <cell r="F36">
            <v>704.6</v>
          </cell>
          <cell r="G36">
            <v>1223.68</v>
          </cell>
        </row>
        <row r="37">
          <cell r="A37" t="str">
            <v>禅城区</v>
          </cell>
          <cell r="B37">
            <v>1286</v>
          </cell>
          <cell r="C37">
            <v>1987</v>
          </cell>
          <cell r="D37">
            <v>0.3</v>
          </cell>
          <cell r="E37">
            <v>85.84</v>
          </cell>
          <cell r="F37">
            <v>37.04</v>
          </cell>
          <cell r="G37">
            <v>48.8</v>
          </cell>
        </row>
        <row r="38">
          <cell r="A38" t="str">
            <v>南海区</v>
          </cell>
          <cell r="B38">
            <v>8358</v>
          </cell>
          <cell r="C38">
            <v>15052</v>
          </cell>
          <cell r="D38">
            <v>0.3</v>
          </cell>
          <cell r="E38">
            <v>650.25</v>
          </cell>
          <cell r="F38">
            <v>240.71</v>
          </cell>
          <cell r="G38">
            <v>409.54</v>
          </cell>
        </row>
        <row r="39">
          <cell r="A39" t="str">
            <v>顺德区</v>
          </cell>
          <cell r="B39">
            <v>10937</v>
          </cell>
          <cell r="C39">
            <v>19929</v>
          </cell>
          <cell r="D39">
            <v>0.3</v>
          </cell>
          <cell r="E39">
            <v>860.93</v>
          </cell>
          <cell r="F39">
            <v>314.99</v>
          </cell>
          <cell r="G39">
            <v>545.94</v>
          </cell>
        </row>
        <row r="40">
          <cell r="A40" t="str">
            <v>三水区</v>
          </cell>
          <cell r="B40">
            <v>2711</v>
          </cell>
          <cell r="C40">
            <v>5543</v>
          </cell>
          <cell r="D40">
            <v>0.3</v>
          </cell>
          <cell r="E40">
            <v>239.46</v>
          </cell>
          <cell r="F40">
            <v>78.08</v>
          </cell>
          <cell r="G40">
            <v>161.38</v>
          </cell>
        </row>
        <row r="41">
          <cell r="A41" t="str">
            <v>高明区</v>
          </cell>
          <cell r="B41">
            <v>1173</v>
          </cell>
          <cell r="C41">
            <v>2125</v>
          </cell>
          <cell r="D41">
            <v>0.3</v>
          </cell>
          <cell r="E41">
            <v>91.8</v>
          </cell>
          <cell r="F41">
            <v>33.78</v>
          </cell>
          <cell r="G41">
            <v>58.02</v>
          </cell>
        </row>
        <row r="42">
          <cell r="A42" t="str">
            <v>韶关市</v>
          </cell>
          <cell r="B42">
            <v>3674</v>
          </cell>
          <cell r="C42">
            <v>6887</v>
          </cell>
        </row>
        <row r="42">
          <cell r="E42">
            <v>842.96</v>
          </cell>
          <cell r="F42">
            <v>105.8</v>
          </cell>
          <cell r="G42">
            <v>737.16</v>
          </cell>
        </row>
        <row r="43">
          <cell r="A43" t="str">
            <v>武江区</v>
          </cell>
          <cell r="B43">
            <v>338</v>
          </cell>
          <cell r="C43">
            <v>600</v>
          </cell>
          <cell r="D43">
            <v>0.85</v>
          </cell>
          <cell r="E43">
            <v>73.44</v>
          </cell>
          <cell r="F43">
            <v>9.73</v>
          </cell>
          <cell r="G43">
            <v>63.71</v>
          </cell>
        </row>
        <row r="44">
          <cell r="A44" t="str">
            <v>浈江区</v>
          </cell>
          <cell r="B44">
            <v>290</v>
          </cell>
          <cell r="C44">
            <v>518</v>
          </cell>
          <cell r="D44">
            <v>0.85</v>
          </cell>
          <cell r="E44">
            <v>63.4</v>
          </cell>
          <cell r="F44">
            <v>8.35</v>
          </cell>
          <cell r="G44">
            <v>55.05</v>
          </cell>
        </row>
        <row r="45">
          <cell r="A45" t="str">
            <v>曲江区</v>
          </cell>
          <cell r="B45">
            <v>733</v>
          </cell>
          <cell r="C45">
            <v>1321</v>
          </cell>
          <cell r="D45">
            <v>0.85</v>
          </cell>
          <cell r="E45">
            <v>161.69</v>
          </cell>
          <cell r="F45">
            <v>21.11</v>
          </cell>
          <cell r="G45">
            <v>140.58</v>
          </cell>
        </row>
        <row r="46">
          <cell r="A46" t="str">
            <v>始兴县</v>
          </cell>
          <cell r="B46">
            <v>690</v>
          </cell>
          <cell r="C46">
            <v>1838</v>
          </cell>
          <cell r="D46">
            <v>0.85</v>
          </cell>
          <cell r="E46">
            <v>224.97</v>
          </cell>
          <cell r="F46">
            <v>19.87</v>
          </cell>
          <cell r="G46">
            <v>205.1</v>
          </cell>
        </row>
        <row r="47">
          <cell r="A47" t="str">
            <v>新丰县</v>
          </cell>
          <cell r="B47">
            <v>593</v>
          </cell>
          <cell r="C47">
            <v>783</v>
          </cell>
          <cell r="D47">
            <v>0.85</v>
          </cell>
          <cell r="E47">
            <v>95.84</v>
          </cell>
          <cell r="F47">
            <v>17.08</v>
          </cell>
          <cell r="G47">
            <v>78.76</v>
          </cell>
        </row>
        <row r="48">
          <cell r="A48" t="str">
            <v>乐昌市</v>
          </cell>
          <cell r="B48">
            <v>1030</v>
          </cell>
          <cell r="C48">
            <v>1827</v>
          </cell>
          <cell r="D48">
            <v>0.85</v>
          </cell>
          <cell r="E48">
            <v>223.62</v>
          </cell>
          <cell r="F48">
            <v>29.66</v>
          </cell>
          <cell r="G48">
            <v>193.96</v>
          </cell>
        </row>
        <row r="49">
          <cell r="A49" t="str">
            <v>河源市</v>
          </cell>
          <cell r="B49">
            <v>1993</v>
          </cell>
          <cell r="C49">
            <v>2951</v>
          </cell>
        </row>
        <row r="49">
          <cell r="E49">
            <v>383.25</v>
          </cell>
          <cell r="F49">
            <v>57.4</v>
          </cell>
          <cell r="G49">
            <v>325.85</v>
          </cell>
        </row>
        <row r="50">
          <cell r="A50" t="str">
            <v>河源市</v>
          </cell>
          <cell r="B50">
            <v>1993</v>
          </cell>
          <cell r="C50">
            <v>2951</v>
          </cell>
          <cell r="D50">
            <v>3.55</v>
          </cell>
          <cell r="E50">
            <v>383.25</v>
          </cell>
          <cell r="F50">
            <v>57.4</v>
          </cell>
          <cell r="G50">
            <v>325.85</v>
          </cell>
        </row>
        <row r="51">
          <cell r="A51" t="str">
            <v>河源市本级</v>
          </cell>
          <cell r="B51">
            <v>124</v>
          </cell>
          <cell r="C51">
            <v>206</v>
          </cell>
          <cell r="D51">
            <v>0.85</v>
          </cell>
          <cell r="E51">
            <v>25.21</v>
          </cell>
          <cell r="F51">
            <v>3.57</v>
          </cell>
          <cell r="G51">
            <v>21.64</v>
          </cell>
        </row>
        <row r="52">
          <cell r="A52" t="str">
            <v>其中：江东新区</v>
          </cell>
          <cell r="B52">
            <v>124</v>
          </cell>
          <cell r="C52">
            <v>206</v>
          </cell>
          <cell r="D52">
            <v>0.85</v>
          </cell>
          <cell r="E52">
            <v>25.21</v>
          </cell>
          <cell r="F52">
            <v>3.57</v>
          </cell>
          <cell r="G52">
            <v>21.64</v>
          </cell>
        </row>
        <row r="53">
          <cell r="A53" t="str">
            <v>源城区</v>
          </cell>
          <cell r="B53">
            <v>230</v>
          </cell>
          <cell r="C53">
            <v>382</v>
          </cell>
          <cell r="D53">
            <v>0.85</v>
          </cell>
          <cell r="E53">
            <v>46.76</v>
          </cell>
          <cell r="F53">
            <v>6.62</v>
          </cell>
          <cell r="G53">
            <v>40.14</v>
          </cell>
        </row>
        <row r="54">
          <cell r="A54" t="str">
            <v>和平县</v>
          </cell>
          <cell r="B54">
            <v>710</v>
          </cell>
          <cell r="C54">
            <v>1021</v>
          </cell>
          <cell r="D54">
            <v>1</v>
          </cell>
          <cell r="E54">
            <v>147.02</v>
          </cell>
          <cell r="F54">
            <v>20.45</v>
          </cell>
          <cell r="G54">
            <v>126.57</v>
          </cell>
        </row>
        <row r="55">
          <cell r="A55" t="str">
            <v>东源县</v>
          </cell>
          <cell r="B55">
            <v>929</v>
          </cell>
          <cell r="C55">
            <v>1342</v>
          </cell>
          <cell r="D55">
            <v>0.85</v>
          </cell>
          <cell r="E55">
            <v>164.26</v>
          </cell>
          <cell r="F55">
            <v>26.76</v>
          </cell>
          <cell r="G55">
            <v>137.5</v>
          </cell>
        </row>
        <row r="56">
          <cell r="A56" t="str">
            <v>梅州市</v>
          </cell>
          <cell r="B56">
            <v>9888</v>
          </cell>
          <cell r="C56">
            <v>14389</v>
          </cell>
        </row>
        <row r="56">
          <cell r="E56">
            <v>2072.01</v>
          </cell>
          <cell r="F56">
            <v>284.77</v>
          </cell>
          <cell r="G56">
            <v>1787.24</v>
          </cell>
        </row>
        <row r="57">
          <cell r="A57" t="str">
            <v>梅江区</v>
          </cell>
          <cell r="B57">
            <v>1839</v>
          </cell>
          <cell r="C57">
            <v>2758</v>
          </cell>
          <cell r="D57">
            <v>1</v>
          </cell>
          <cell r="E57">
            <v>397.15</v>
          </cell>
          <cell r="F57">
            <v>52.96</v>
          </cell>
          <cell r="G57">
            <v>344.19</v>
          </cell>
        </row>
        <row r="58">
          <cell r="A58" t="str">
            <v>梅县区</v>
          </cell>
          <cell r="B58">
            <v>4877</v>
          </cell>
          <cell r="C58">
            <v>6513</v>
          </cell>
          <cell r="D58">
            <v>1</v>
          </cell>
          <cell r="E58">
            <v>937.87</v>
          </cell>
          <cell r="F58">
            <v>140.46</v>
          </cell>
          <cell r="G58">
            <v>797.41</v>
          </cell>
        </row>
        <row r="59">
          <cell r="A59" t="str">
            <v>平远县</v>
          </cell>
          <cell r="B59">
            <v>1313</v>
          </cell>
          <cell r="C59">
            <v>1968</v>
          </cell>
          <cell r="D59">
            <v>1</v>
          </cell>
          <cell r="E59">
            <v>283.39</v>
          </cell>
          <cell r="F59">
            <v>37.81</v>
          </cell>
          <cell r="G59">
            <v>245.58</v>
          </cell>
        </row>
        <row r="60">
          <cell r="A60" t="str">
            <v>蕉岭县</v>
          </cell>
          <cell r="B60">
            <v>1859</v>
          </cell>
          <cell r="C60">
            <v>3150</v>
          </cell>
          <cell r="D60">
            <v>1</v>
          </cell>
          <cell r="E60">
            <v>453.6</v>
          </cell>
          <cell r="F60">
            <v>53.54</v>
          </cell>
          <cell r="G60">
            <v>400.06</v>
          </cell>
        </row>
        <row r="61">
          <cell r="A61" t="str">
            <v>惠州市</v>
          </cell>
          <cell r="B61">
            <v>2398</v>
          </cell>
          <cell r="C61">
            <v>4234</v>
          </cell>
        </row>
        <row r="61">
          <cell r="E61">
            <v>476.54</v>
          </cell>
          <cell r="F61">
            <v>69.06</v>
          </cell>
          <cell r="G61">
            <v>407.48</v>
          </cell>
        </row>
        <row r="62">
          <cell r="A62" t="str">
            <v>惠州市本级</v>
          </cell>
          <cell r="B62">
            <v>167</v>
          </cell>
          <cell r="C62">
            <v>369</v>
          </cell>
          <cell r="D62">
            <v>0.65</v>
          </cell>
          <cell r="E62">
            <v>34.54</v>
          </cell>
          <cell r="F62">
            <v>4.81</v>
          </cell>
          <cell r="G62">
            <v>29.73</v>
          </cell>
        </row>
        <row r="63">
          <cell r="A63" t="str">
            <v>其中：大亚湾经济技术开发区</v>
          </cell>
          <cell r="B63">
            <v>24</v>
          </cell>
          <cell r="C63">
            <v>49</v>
          </cell>
          <cell r="D63">
            <v>0.65</v>
          </cell>
          <cell r="E63">
            <v>4.59</v>
          </cell>
          <cell r="F63">
            <v>0.69</v>
          </cell>
          <cell r="G63">
            <v>3.9</v>
          </cell>
        </row>
        <row r="64">
          <cell r="A64" t="str">
            <v>仲恺高新技术产业开发区</v>
          </cell>
          <cell r="B64">
            <v>143</v>
          </cell>
          <cell r="C64">
            <v>320</v>
          </cell>
          <cell r="D64">
            <v>0.65</v>
          </cell>
          <cell r="E64">
            <v>29.95</v>
          </cell>
          <cell r="F64">
            <v>4.12</v>
          </cell>
          <cell r="G64">
            <v>25.83</v>
          </cell>
        </row>
        <row r="65">
          <cell r="A65" t="str">
            <v>惠城区</v>
          </cell>
          <cell r="B65">
            <v>638</v>
          </cell>
          <cell r="C65">
            <v>1225</v>
          </cell>
          <cell r="D65">
            <v>0.65</v>
          </cell>
          <cell r="E65">
            <v>114.66</v>
          </cell>
          <cell r="F65">
            <v>18.37</v>
          </cell>
          <cell r="G65">
            <v>96.29</v>
          </cell>
        </row>
        <row r="66">
          <cell r="A66" t="str">
            <v>惠阳区</v>
          </cell>
          <cell r="B66">
            <v>408</v>
          </cell>
          <cell r="C66">
            <v>801</v>
          </cell>
          <cell r="D66">
            <v>0.65</v>
          </cell>
          <cell r="E66">
            <v>74.97</v>
          </cell>
          <cell r="F66">
            <v>11.75</v>
          </cell>
          <cell r="G66">
            <v>63.22</v>
          </cell>
        </row>
        <row r="67">
          <cell r="A67" t="str">
            <v>惠东县</v>
          </cell>
          <cell r="B67">
            <v>808</v>
          </cell>
          <cell r="C67">
            <v>1263</v>
          </cell>
          <cell r="D67">
            <v>1</v>
          </cell>
          <cell r="E67">
            <v>181.87</v>
          </cell>
          <cell r="F67">
            <v>23.27</v>
          </cell>
          <cell r="G67">
            <v>158.6</v>
          </cell>
        </row>
        <row r="68">
          <cell r="A68" t="str">
            <v>龙门县</v>
          </cell>
          <cell r="B68">
            <v>377</v>
          </cell>
          <cell r="C68">
            <v>576</v>
          </cell>
          <cell r="D68">
            <v>0.85</v>
          </cell>
          <cell r="E68">
            <v>70.5</v>
          </cell>
          <cell r="F68">
            <v>10.86</v>
          </cell>
          <cell r="G68">
            <v>59.64</v>
          </cell>
        </row>
        <row r="69">
          <cell r="A69" t="str">
            <v>汕尾市</v>
          </cell>
          <cell r="B69">
            <v>462</v>
          </cell>
          <cell r="C69">
            <v>569</v>
          </cell>
        </row>
        <row r="69">
          <cell r="E69">
            <v>81.94</v>
          </cell>
          <cell r="F69">
            <v>13.3</v>
          </cell>
          <cell r="G69">
            <v>68.64</v>
          </cell>
        </row>
        <row r="70">
          <cell r="A70" t="str">
            <v>汕尾市本级</v>
          </cell>
          <cell r="B70">
            <v>188</v>
          </cell>
          <cell r="C70">
            <v>220</v>
          </cell>
          <cell r="D70">
            <v>1</v>
          </cell>
          <cell r="E70">
            <v>31.68</v>
          </cell>
          <cell r="F70">
            <v>5.41</v>
          </cell>
          <cell r="G70">
            <v>26.27</v>
          </cell>
        </row>
        <row r="71">
          <cell r="A71" t="str">
            <v>其中：红海湾开发区</v>
          </cell>
          <cell r="B71">
            <v>172</v>
          </cell>
          <cell r="C71">
            <v>200</v>
          </cell>
          <cell r="D71">
            <v>1</v>
          </cell>
          <cell r="E71">
            <v>28.8</v>
          </cell>
          <cell r="F71">
            <v>4.95</v>
          </cell>
          <cell r="G71">
            <v>23.85</v>
          </cell>
        </row>
        <row r="72">
          <cell r="A72" t="str">
            <v>华侨管理区</v>
          </cell>
          <cell r="B72">
            <v>16</v>
          </cell>
          <cell r="C72">
            <v>20</v>
          </cell>
          <cell r="D72">
            <v>1</v>
          </cell>
          <cell r="E72">
            <v>2.88</v>
          </cell>
          <cell r="F72">
            <v>0.46</v>
          </cell>
          <cell r="G72">
            <v>2.42</v>
          </cell>
        </row>
        <row r="73">
          <cell r="A73" t="str">
            <v>城区</v>
          </cell>
          <cell r="B73">
            <v>274</v>
          </cell>
          <cell r="C73">
            <v>349</v>
          </cell>
          <cell r="D73">
            <v>1</v>
          </cell>
          <cell r="E73">
            <v>50.26</v>
          </cell>
          <cell r="F73">
            <v>7.89</v>
          </cell>
          <cell r="G73">
            <v>42.37</v>
          </cell>
        </row>
        <row r="74">
          <cell r="A74" t="str">
            <v>东莞市</v>
          </cell>
          <cell r="B74">
            <v>4875</v>
          </cell>
          <cell r="C74">
            <v>10655</v>
          </cell>
          <cell r="D74">
            <v>0.3</v>
          </cell>
          <cell r="E74">
            <v>460.3</v>
          </cell>
          <cell r="F74">
            <v>140.4</v>
          </cell>
          <cell r="G74">
            <v>319.9</v>
          </cell>
        </row>
        <row r="75">
          <cell r="A75" t="str">
            <v>中山市</v>
          </cell>
          <cell r="B75">
            <v>8426</v>
          </cell>
          <cell r="C75">
            <v>15158</v>
          </cell>
          <cell r="D75">
            <v>0.3</v>
          </cell>
          <cell r="E75">
            <v>654.83</v>
          </cell>
          <cell r="F75">
            <v>242.67</v>
          </cell>
          <cell r="G75">
            <v>412.16</v>
          </cell>
        </row>
        <row r="76">
          <cell r="A76" t="str">
            <v>江门市</v>
          </cell>
          <cell r="B76">
            <v>30910</v>
          </cell>
          <cell r="C76">
            <v>51741</v>
          </cell>
        </row>
        <row r="76">
          <cell r="E76">
            <v>4012.87</v>
          </cell>
          <cell r="F76">
            <v>890.2</v>
          </cell>
          <cell r="G76">
            <v>3122.67</v>
          </cell>
        </row>
        <row r="77">
          <cell r="A77" t="str">
            <v>蓬江区</v>
          </cell>
          <cell r="B77">
            <v>2058</v>
          </cell>
          <cell r="C77">
            <v>3810</v>
          </cell>
          <cell r="D77">
            <v>0.3</v>
          </cell>
          <cell r="E77">
            <v>164.59</v>
          </cell>
          <cell r="F77">
            <v>59.27</v>
          </cell>
          <cell r="G77">
            <v>105.32</v>
          </cell>
        </row>
        <row r="78">
          <cell r="A78" t="str">
            <v>江海区</v>
          </cell>
          <cell r="B78">
            <v>923</v>
          </cell>
          <cell r="C78">
            <v>1531</v>
          </cell>
          <cell r="D78">
            <v>0.3</v>
          </cell>
          <cell r="E78">
            <v>66.14</v>
          </cell>
          <cell r="F78">
            <v>26.58</v>
          </cell>
          <cell r="G78">
            <v>39.56</v>
          </cell>
        </row>
        <row r="79">
          <cell r="A79" t="str">
            <v>新会区</v>
          </cell>
          <cell r="B79">
            <v>6684</v>
          </cell>
          <cell r="C79">
            <v>11129</v>
          </cell>
          <cell r="D79">
            <v>0.3</v>
          </cell>
          <cell r="E79">
            <v>480.77</v>
          </cell>
          <cell r="F79">
            <v>192.5</v>
          </cell>
          <cell r="G79">
            <v>288.27</v>
          </cell>
        </row>
        <row r="80">
          <cell r="A80" t="str">
            <v>台山市</v>
          </cell>
          <cell r="B80">
            <v>10482</v>
          </cell>
          <cell r="C80">
            <v>18432</v>
          </cell>
          <cell r="D80">
            <v>0.65</v>
          </cell>
          <cell r="E80">
            <v>1725.24</v>
          </cell>
          <cell r="F80">
            <v>301.88</v>
          </cell>
          <cell r="G80">
            <v>1423.36</v>
          </cell>
        </row>
        <row r="81">
          <cell r="A81" t="str">
            <v>开平市</v>
          </cell>
          <cell r="B81">
            <v>5157</v>
          </cell>
          <cell r="C81">
            <v>7858</v>
          </cell>
          <cell r="D81">
            <v>0.65</v>
          </cell>
          <cell r="E81">
            <v>735.51</v>
          </cell>
          <cell r="F81">
            <v>148.52</v>
          </cell>
          <cell r="G81">
            <v>586.99</v>
          </cell>
        </row>
        <row r="82">
          <cell r="A82" t="str">
            <v>鹤山市</v>
          </cell>
          <cell r="B82">
            <v>3908</v>
          </cell>
          <cell r="C82">
            <v>6497</v>
          </cell>
          <cell r="D82">
            <v>0.65</v>
          </cell>
          <cell r="E82">
            <v>608.12</v>
          </cell>
          <cell r="F82">
            <v>112.55</v>
          </cell>
          <cell r="G82">
            <v>495.57</v>
          </cell>
        </row>
        <row r="83">
          <cell r="A83" t="str">
            <v>恩平市</v>
          </cell>
          <cell r="B83">
            <v>1698</v>
          </cell>
          <cell r="C83">
            <v>2484</v>
          </cell>
          <cell r="D83">
            <v>0.65</v>
          </cell>
          <cell r="E83">
            <v>232.5</v>
          </cell>
          <cell r="F83">
            <v>48.9</v>
          </cell>
          <cell r="G83">
            <v>183.6</v>
          </cell>
        </row>
        <row r="84">
          <cell r="A84" t="str">
            <v>阳江市</v>
          </cell>
          <cell r="B84">
            <v>1957</v>
          </cell>
          <cell r="C84">
            <v>2944</v>
          </cell>
        </row>
        <row r="84">
          <cell r="E84">
            <v>360.35</v>
          </cell>
          <cell r="F84">
            <v>56.36</v>
          </cell>
          <cell r="G84">
            <v>303.99</v>
          </cell>
        </row>
        <row r="85">
          <cell r="A85" t="str">
            <v>阳江市本级</v>
          </cell>
          <cell r="B85">
            <v>237</v>
          </cell>
          <cell r="C85">
            <v>407</v>
          </cell>
          <cell r="D85">
            <v>0.85</v>
          </cell>
          <cell r="E85">
            <v>49.82</v>
          </cell>
          <cell r="F85">
            <v>6.83</v>
          </cell>
          <cell r="G85">
            <v>42.99</v>
          </cell>
        </row>
        <row r="86">
          <cell r="A86" t="str">
            <v>其中：海陵岛经济开发试验区</v>
          </cell>
          <cell r="B86">
            <v>78</v>
          </cell>
          <cell r="C86">
            <v>127</v>
          </cell>
          <cell r="D86">
            <v>0.85</v>
          </cell>
          <cell r="E86">
            <v>15.54</v>
          </cell>
          <cell r="F86">
            <v>2.25</v>
          </cell>
          <cell r="G86">
            <v>13.29</v>
          </cell>
        </row>
        <row r="87">
          <cell r="A87" t="str">
            <v>高新技术产业开发区</v>
          </cell>
          <cell r="B87">
            <v>159</v>
          </cell>
          <cell r="C87">
            <v>280</v>
          </cell>
          <cell r="D87">
            <v>0.85</v>
          </cell>
          <cell r="E87">
            <v>34.27</v>
          </cell>
          <cell r="F87">
            <v>4.58</v>
          </cell>
          <cell r="G87">
            <v>29.69</v>
          </cell>
        </row>
        <row r="88">
          <cell r="A88" t="str">
            <v>江城区</v>
          </cell>
          <cell r="B88">
            <v>397</v>
          </cell>
          <cell r="C88">
            <v>632</v>
          </cell>
          <cell r="D88">
            <v>0.85</v>
          </cell>
          <cell r="E88">
            <v>77.36</v>
          </cell>
          <cell r="F88">
            <v>11.43</v>
          </cell>
          <cell r="G88">
            <v>65.93</v>
          </cell>
        </row>
        <row r="89">
          <cell r="A89" t="str">
            <v>阳东区</v>
          </cell>
          <cell r="B89">
            <v>801</v>
          </cell>
          <cell r="C89">
            <v>1154</v>
          </cell>
          <cell r="D89">
            <v>0.85</v>
          </cell>
          <cell r="E89">
            <v>141.25</v>
          </cell>
          <cell r="F89">
            <v>23.07</v>
          </cell>
          <cell r="G89">
            <v>118.18</v>
          </cell>
        </row>
        <row r="90">
          <cell r="A90" t="str">
            <v>阳西县</v>
          </cell>
          <cell r="B90">
            <v>522</v>
          </cell>
          <cell r="C90">
            <v>751</v>
          </cell>
          <cell r="D90">
            <v>0.85</v>
          </cell>
          <cell r="E90">
            <v>91.92</v>
          </cell>
          <cell r="F90">
            <v>15.03</v>
          </cell>
          <cell r="G90">
            <v>76.89</v>
          </cell>
        </row>
        <row r="91">
          <cell r="A91" t="str">
            <v>湛江市</v>
          </cell>
          <cell r="B91">
            <v>1919</v>
          </cell>
          <cell r="C91">
            <v>2560</v>
          </cell>
        </row>
        <row r="91">
          <cell r="E91">
            <v>313.35</v>
          </cell>
          <cell r="F91">
            <v>55.27</v>
          </cell>
          <cell r="G91">
            <v>258.08</v>
          </cell>
        </row>
        <row r="92">
          <cell r="A92" t="str">
            <v>湛江市本级</v>
          </cell>
          <cell r="B92">
            <v>242</v>
          </cell>
          <cell r="C92">
            <v>346</v>
          </cell>
          <cell r="D92">
            <v>0.85</v>
          </cell>
          <cell r="E92">
            <v>42.35</v>
          </cell>
          <cell r="F92">
            <v>6.97</v>
          </cell>
          <cell r="G92">
            <v>35.38</v>
          </cell>
        </row>
        <row r="93">
          <cell r="A93" t="str">
            <v>其中：湛江经济技术开发区</v>
          </cell>
          <cell r="B93">
            <v>242</v>
          </cell>
          <cell r="C93">
            <v>346</v>
          </cell>
          <cell r="D93">
            <v>0.85</v>
          </cell>
          <cell r="E93">
            <v>42.35</v>
          </cell>
          <cell r="F93">
            <v>6.97</v>
          </cell>
          <cell r="G93">
            <v>35.38</v>
          </cell>
        </row>
        <row r="94">
          <cell r="A94" t="str">
            <v>奋勇高新技术产业开发区</v>
          </cell>
          <cell r="B94">
            <v>0</v>
          </cell>
          <cell r="C94">
            <v>0</v>
          </cell>
          <cell r="D94">
            <v>0.85</v>
          </cell>
          <cell r="E94">
            <v>0</v>
          </cell>
          <cell r="F94">
            <v>0</v>
          </cell>
          <cell r="G94">
            <v>0</v>
          </cell>
        </row>
        <row r="95">
          <cell r="A95" t="str">
            <v>赤坎区</v>
          </cell>
          <cell r="B95">
            <v>37</v>
          </cell>
          <cell r="C95">
            <v>63</v>
          </cell>
          <cell r="D95">
            <v>0.85</v>
          </cell>
          <cell r="E95">
            <v>7.71</v>
          </cell>
          <cell r="F95">
            <v>1.07</v>
          </cell>
          <cell r="G95">
            <v>6.64</v>
          </cell>
        </row>
        <row r="96">
          <cell r="A96" t="str">
            <v>霞山区</v>
          </cell>
          <cell r="B96">
            <v>63</v>
          </cell>
          <cell r="C96">
            <v>121</v>
          </cell>
          <cell r="D96">
            <v>0.85</v>
          </cell>
          <cell r="E96">
            <v>14.81</v>
          </cell>
          <cell r="F96">
            <v>1.81</v>
          </cell>
          <cell r="G96">
            <v>13</v>
          </cell>
        </row>
        <row r="97">
          <cell r="A97" t="str">
            <v>坡头区</v>
          </cell>
          <cell r="B97">
            <v>242</v>
          </cell>
          <cell r="C97">
            <v>341</v>
          </cell>
          <cell r="D97">
            <v>0.85</v>
          </cell>
          <cell r="E97">
            <v>41.74</v>
          </cell>
          <cell r="F97">
            <v>6.97</v>
          </cell>
          <cell r="G97">
            <v>34.77</v>
          </cell>
        </row>
        <row r="98">
          <cell r="A98" t="str">
            <v>麻章区</v>
          </cell>
          <cell r="B98">
            <v>192</v>
          </cell>
          <cell r="C98">
            <v>240</v>
          </cell>
          <cell r="D98">
            <v>0.85</v>
          </cell>
          <cell r="E98">
            <v>29.38</v>
          </cell>
          <cell r="F98">
            <v>5.53</v>
          </cell>
          <cell r="G98">
            <v>23.85</v>
          </cell>
        </row>
        <row r="99">
          <cell r="A99" t="str">
            <v>遂溪县</v>
          </cell>
          <cell r="B99">
            <v>593</v>
          </cell>
          <cell r="C99">
            <v>763</v>
          </cell>
          <cell r="D99">
            <v>0.85</v>
          </cell>
          <cell r="E99">
            <v>93.39</v>
          </cell>
          <cell r="F99">
            <v>17.08</v>
          </cell>
          <cell r="G99">
            <v>76.31</v>
          </cell>
        </row>
        <row r="100">
          <cell r="A100" t="str">
            <v>吴川市</v>
          </cell>
          <cell r="B100">
            <v>550</v>
          </cell>
          <cell r="C100">
            <v>686</v>
          </cell>
          <cell r="D100">
            <v>0.85</v>
          </cell>
          <cell r="E100">
            <v>83.97</v>
          </cell>
          <cell r="F100">
            <v>15.84</v>
          </cell>
          <cell r="G100">
            <v>68.13</v>
          </cell>
        </row>
        <row r="101">
          <cell r="A101" t="str">
            <v>茂名市</v>
          </cell>
          <cell r="B101">
            <v>3168</v>
          </cell>
          <cell r="C101">
            <v>4329</v>
          </cell>
        </row>
        <row r="101">
          <cell r="E101">
            <v>529.87</v>
          </cell>
          <cell r="F101">
            <v>91.24</v>
          </cell>
          <cell r="G101">
            <v>438.63</v>
          </cell>
        </row>
        <row r="102">
          <cell r="A102" t="str">
            <v>茂名市本级</v>
          </cell>
          <cell r="B102">
            <v>187</v>
          </cell>
          <cell r="C102">
            <v>236</v>
          </cell>
          <cell r="D102">
            <v>0.85</v>
          </cell>
          <cell r="E102">
            <v>28.89</v>
          </cell>
          <cell r="F102">
            <v>5.39</v>
          </cell>
          <cell r="G102">
            <v>23.5</v>
          </cell>
        </row>
        <row r="103">
          <cell r="A103" t="str">
            <v>其中：滨海新区</v>
          </cell>
          <cell r="B103">
            <v>133</v>
          </cell>
          <cell r="C103">
            <v>173</v>
          </cell>
          <cell r="D103">
            <v>0.85</v>
          </cell>
          <cell r="E103">
            <v>21.18</v>
          </cell>
          <cell r="F103">
            <v>3.83</v>
          </cell>
          <cell r="G103">
            <v>17.35</v>
          </cell>
        </row>
        <row r="104">
          <cell r="A104" t="str">
            <v>茂名市高新技术产业开发区</v>
          </cell>
          <cell r="B104">
            <v>54</v>
          </cell>
          <cell r="C104">
            <v>63</v>
          </cell>
          <cell r="D104">
            <v>0.85</v>
          </cell>
          <cell r="E104">
            <v>7.71</v>
          </cell>
          <cell r="F104">
            <v>1.56</v>
          </cell>
          <cell r="G104">
            <v>6.15</v>
          </cell>
        </row>
        <row r="105">
          <cell r="A105" t="str">
            <v>茂南区</v>
          </cell>
          <cell r="B105">
            <v>614</v>
          </cell>
          <cell r="C105">
            <v>804</v>
          </cell>
          <cell r="D105">
            <v>0.85</v>
          </cell>
          <cell r="E105">
            <v>98.41</v>
          </cell>
          <cell r="F105">
            <v>17.68</v>
          </cell>
          <cell r="G105">
            <v>80.73</v>
          </cell>
        </row>
        <row r="106">
          <cell r="A106" t="str">
            <v>电白区</v>
          </cell>
          <cell r="B106">
            <v>868</v>
          </cell>
          <cell r="C106">
            <v>1250</v>
          </cell>
          <cell r="D106">
            <v>0.85</v>
          </cell>
          <cell r="E106">
            <v>153</v>
          </cell>
          <cell r="F106">
            <v>25</v>
          </cell>
          <cell r="G106">
            <v>128</v>
          </cell>
        </row>
        <row r="107">
          <cell r="A107" t="str">
            <v>信宜市</v>
          </cell>
          <cell r="B107">
            <v>1499</v>
          </cell>
          <cell r="C107">
            <v>2039</v>
          </cell>
          <cell r="D107">
            <v>0.85</v>
          </cell>
          <cell r="E107">
            <v>249.57</v>
          </cell>
          <cell r="F107">
            <v>43.17</v>
          </cell>
          <cell r="G107">
            <v>206.4</v>
          </cell>
        </row>
        <row r="108">
          <cell r="A108" t="str">
            <v>肇庆市</v>
          </cell>
          <cell r="B108">
            <v>4461</v>
          </cell>
          <cell r="C108">
            <v>7594</v>
          </cell>
        </row>
        <row r="108">
          <cell r="E108">
            <v>710.8</v>
          </cell>
          <cell r="F108">
            <v>128.49</v>
          </cell>
          <cell r="G108">
            <v>582.31</v>
          </cell>
        </row>
        <row r="109">
          <cell r="A109" t="str">
            <v>端州区</v>
          </cell>
          <cell r="B109">
            <v>494</v>
          </cell>
          <cell r="C109">
            <v>820</v>
          </cell>
          <cell r="D109">
            <v>0.65</v>
          </cell>
          <cell r="E109">
            <v>76.75</v>
          </cell>
          <cell r="F109">
            <v>14.23</v>
          </cell>
          <cell r="G109">
            <v>62.52</v>
          </cell>
        </row>
        <row r="110">
          <cell r="A110" t="str">
            <v>鼎湖区</v>
          </cell>
          <cell r="B110">
            <v>687</v>
          </cell>
          <cell r="C110">
            <v>1193</v>
          </cell>
          <cell r="D110">
            <v>0.65</v>
          </cell>
          <cell r="E110">
            <v>111.66</v>
          </cell>
          <cell r="F110">
            <v>19.79</v>
          </cell>
          <cell r="G110">
            <v>91.87</v>
          </cell>
        </row>
        <row r="111">
          <cell r="A111" t="str">
            <v>高要区</v>
          </cell>
          <cell r="B111">
            <v>2062</v>
          </cell>
          <cell r="C111">
            <v>3110</v>
          </cell>
          <cell r="D111">
            <v>0.65</v>
          </cell>
          <cell r="E111">
            <v>291.1</v>
          </cell>
          <cell r="F111">
            <v>59.39</v>
          </cell>
          <cell r="G111">
            <v>231.71</v>
          </cell>
        </row>
        <row r="112">
          <cell r="A112" t="str">
            <v>四会市</v>
          </cell>
          <cell r="B112">
            <v>1218</v>
          </cell>
          <cell r="C112">
            <v>2471</v>
          </cell>
          <cell r="D112">
            <v>0.65</v>
          </cell>
          <cell r="E112">
            <v>231.29</v>
          </cell>
          <cell r="F112">
            <v>35.08</v>
          </cell>
          <cell r="G112">
            <v>196.21</v>
          </cell>
        </row>
        <row r="113">
          <cell r="A113" t="str">
            <v>清远市</v>
          </cell>
          <cell r="B113">
            <v>5258</v>
          </cell>
          <cell r="C113">
            <v>9397</v>
          </cell>
        </row>
        <row r="113">
          <cell r="E113">
            <v>1150.2</v>
          </cell>
          <cell r="F113">
            <v>151.42</v>
          </cell>
          <cell r="G113">
            <v>998.78</v>
          </cell>
        </row>
        <row r="114">
          <cell r="A114" t="str">
            <v>清城区</v>
          </cell>
          <cell r="B114">
            <v>1233</v>
          </cell>
          <cell r="C114">
            <v>2465</v>
          </cell>
          <cell r="D114">
            <v>0.85</v>
          </cell>
          <cell r="E114">
            <v>301.72</v>
          </cell>
          <cell r="F114">
            <v>35.51</v>
          </cell>
          <cell r="G114">
            <v>266.21</v>
          </cell>
        </row>
        <row r="115">
          <cell r="A115" t="str">
            <v>清新区</v>
          </cell>
          <cell r="B115">
            <v>1123</v>
          </cell>
          <cell r="C115">
            <v>1994</v>
          </cell>
          <cell r="D115">
            <v>0.85</v>
          </cell>
          <cell r="E115">
            <v>244.07</v>
          </cell>
          <cell r="F115">
            <v>32.34</v>
          </cell>
          <cell r="G115">
            <v>211.73</v>
          </cell>
        </row>
        <row r="116">
          <cell r="A116" t="str">
            <v>佛冈县</v>
          </cell>
          <cell r="B116">
            <v>538</v>
          </cell>
          <cell r="C116">
            <v>896</v>
          </cell>
          <cell r="D116">
            <v>0.85</v>
          </cell>
          <cell r="E116">
            <v>109.67</v>
          </cell>
          <cell r="F116">
            <v>15.49</v>
          </cell>
          <cell r="G116">
            <v>94.18</v>
          </cell>
        </row>
        <row r="117">
          <cell r="A117" t="str">
            <v>阳山县</v>
          </cell>
          <cell r="B117">
            <v>893</v>
          </cell>
          <cell r="C117">
            <v>1345</v>
          </cell>
          <cell r="D117">
            <v>0.85</v>
          </cell>
          <cell r="E117">
            <v>164.63</v>
          </cell>
          <cell r="F117">
            <v>25.72</v>
          </cell>
          <cell r="G117">
            <v>138.91</v>
          </cell>
        </row>
        <row r="118">
          <cell r="A118" t="str">
            <v>连州市</v>
          </cell>
          <cell r="B118">
            <v>1471</v>
          </cell>
          <cell r="C118">
            <v>2697</v>
          </cell>
          <cell r="D118">
            <v>0.85</v>
          </cell>
          <cell r="E118">
            <v>330.11</v>
          </cell>
          <cell r="F118">
            <v>42.36</v>
          </cell>
          <cell r="G118">
            <v>287.75</v>
          </cell>
        </row>
        <row r="119">
          <cell r="A119" t="str">
            <v>潮州市</v>
          </cell>
          <cell r="B119">
            <v>11557</v>
          </cell>
          <cell r="C119">
            <v>13080</v>
          </cell>
        </row>
        <row r="119">
          <cell r="E119">
            <v>1600.99</v>
          </cell>
          <cell r="F119">
            <v>332.85</v>
          </cell>
          <cell r="G119">
            <v>1268.14</v>
          </cell>
        </row>
        <row r="120">
          <cell r="A120" t="str">
            <v>潮州市本级</v>
          </cell>
          <cell r="B120">
            <v>727</v>
          </cell>
          <cell r="C120">
            <v>903</v>
          </cell>
          <cell r="D120">
            <v>0.85</v>
          </cell>
          <cell r="E120">
            <v>110.53</v>
          </cell>
          <cell r="F120">
            <v>20.94</v>
          </cell>
          <cell r="G120">
            <v>89.59</v>
          </cell>
        </row>
        <row r="121">
          <cell r="A121" t="str">
            <v>其中：枫溪区</v>
          </cell>
          <cell r="B121">
            <v>727</v>
          </cell>
          <cell r="C121">
            <v>903</v>
          </cell>
          <cell r="D121">
            <v>0.85</v>
          </cell>
          <cell r="E121">
            <v>110.53</v>
          </cell>
          <cell r="F121">
            <v>20.94</v>
          </cell>
          <cell r="G121">
            <v>89.59</v>
          </cell>
        </row>
        <row r="122">
          <cell r="A122" t="str">
            <v>湘桥区</v>
          </cell>
          <cell r="B122">
            <v>3719</v>
          </cell>
          <cell r="C122">
            <v>4246</v>
          </cell>
          <cell r="D122">
            <v>0.85</v>
          </cell>
          <cell r="E122">
            <v>519.71</v>
          </cell>
          <cell r="F122">
            <v>107.11</v>
          </cell>
          <cell r="G122">
            <v>412.6</v>
          </cell>
        </row>
        <row r="123">
          <cell r="A123" t="str">
            <v>潮安区</v>
          </cell>
          <cell r="B123">
            <v>7111</v>
          </cell>
          <cell r="C123">
            <v>7931</v>
          </cell>
          <cell r="D123">
            <v>0.85</v>
          </cell>
          <cell r="E123">
            <v>970.75</v>
          </cell>
          <cell r="F123">
            <v>204.8</v>
          </cell>
          <cell r="G123">
            <v>765.95</v>
          </cell>
        </row>
        <row r="124">
          <cell r="A124" t="str">
            <v>揭阳市</v>
          </cell>
          <cell r="B124">
            <v>7621</v>
          </cell>
          <cell r="C124">
            <v>8486</v>
          </cell>
        </row>
        <row r="124">
          <cell r="E124">
            <v>1038.68</v>
          </cell>
          <cell r="F124">
            <v>219.49</v>
          </cell>
          <cell r="G124">
            <v>819.19</v>
          </cell>
        </row>
        <row r="125">
          <cell r="A125" t="str">
            <v>揭阳市本级</v>
          </cell>
          <cell r="B125">
            <v>2465</v>
          </cell>
          <cell r="C125">
            <v>0</v>
          </cell>
          <cell r="D125">
            <v>0.85</v>
          </cell>
          <cell r="E125">
            <v>0</v>
          </cell>
          <cell r="F125">
            <v>70.99</v>
          </cell>
          <cell r="G125">
            <v>-70.99</v>
          </cell>
        </row>
        <row r="126">
          <cell r="A126" t="str">
            <v>榕城区</v>
          </cell>
          <cell r="B126">
            <v>754</v>
          </cell>
          <cell r="C126">
            <v>3602</v>
          </cell>
          <cell r="D126">
            <v>0.85</v>
          </cell>
          <cell r="E126">
            <v>440.88</v>
          </cell>
          <cell r="F126">
            <v>21.72</v>
          </cell>
          <cell r="G126">
            <v>419.16</v>
          </cell>
        </row>
        <row r="127">
          <cell r="A127" t="str">
            <v>揭东区</v>
          </cell>
          <cell r="B127">
            <v>4402</v>
          </cell>
          <cell r="C127">
            <v>4884</v>
          </cell>
          <cell r="D127">
            <v>0.85</v>
          </cell>
          <cell r="E127">
            <v>597.8</v>
          </cell>
          <cell r="F127">
            <v>126.78</v>
          </cell>
          <cell r="G127">
            <v>471.02</v>
          </cell>
        </row>
        <row r="128">
          <cell r="A128" t="str">
            <v>云浮市</v>
          </cell>
          <cell r="B128">
            <v>2175</v>
          </cell>
          <cell r="C128">
            <v>3879</v>
          </cell>
        </row>
        <row r="128">
          <cell r="E128">
            <v>474.79</v>
          </cell>
          <cell r="F128">
            <v>62.64</v>
          </cell>
          <cell r="G128">
            <v>412.15</v>
          </cell>
        </row>
        <row r="129">
          <cell r="A129" t="str">
            <v>云城区</v>
          </cell>
          <cell r="B129">
            <v>618</v>
          </cell>
          <cell r="C129">
            <v>1041</v>
          </cell>
          <cell r="D129">
            <v>0.85</v>
          </cell>
          <cell r="E129">
            <v>127.42</v>
          </cell>
          <cell r="F129">
            <v>17.8</v>
          </cell>
          <cell r="G129">
            <v>109.62</v>
          </cell>
        </row>
        <row r="130">
          <cell r="A130" t="str">
            <v>云安区</v>
          </cell>
          <cell r="B130">
            <v>502</v>
          </cell>
          <cell r="C130">
            <v>892</v>
          </cell>
          <cell r="D130">
            <v>0.85</v>
          </cell>
          <cell r="E130">
            <v>109.18</v>
          </cell>
          <cell r="F130">
            <v>14.46</v>
          </cell>
          <cell r="G130">
            <v>94.72</v>
          </cell>
        </row>
        <row r="131">
          <cell r="A131" t="str">
            <v>郁南县</v>
          </cell>
          <cell r="B131">
            <v>1055</v>
          </cell>
          <cell r="C131">
            <v>1946</v>
          </cell>
          <cell r="D131">
            <v>0.85</v>
          </cell>
          <cell r="E131">
            <v>238.19</v>
          </cell>
          <cell r="F131">
            <v>30.38</v>
          </cell>
          <cell r="G131">
            <v>207.81</v>
          </cell>
        </row>
        <row r="132">
          <cell r="A132" t="str">
            <v>财政省直管县小计</v>
          </cell>
          <cell r="B132">
            <v>42392</v>
          </cell>
          <cell r="C132">
            <v>59866</v>
          </cell>
        </row>
        <row r="132">
          <cell r="E132">
            <v>7935.16</v>
          </cell>
          <cell r="F132">
            <v>1221.24</v>
          </cell>
          <cell r="G132">
            <v>6713.92</v>
          </cell>
        </row>
        <row r="133">
          <cell r="A133" t="str">
            <v>南澳县</v>
          </cell>
          <cell r="B133">
            <v>415</v>
          </cell>
          <cell r="C133">
            <v>565</v>
          </cell>
          <cell r="D133">
            <v>0.85</v>
          </cell>
          <cell r="E133">
            <v>69.16</v>
          </cell>
          <cell r="F133">
            <v>11.95</v>
          </cell>
          <cell r="G133">
            <v>57.21</v>
          </cell>
        </row>
        <row r="134">
          <cell r="A134" t="str">
            <v>南雄市</v>
          </cell>
          <cell r="B134">
            <v>1230</v>
          </cell>
          <cell r="C134">
            <v>2752</v>
          </cell>
          <cell r="D134">
            <v>1</v>
          </cell>
          <cell r="E134">
            <v>396.29</v>
          </cell>
          <cell r="F134">
            <v>35.42</v>
          </cell>
          <cell r="G134">
            <v>360.87</v>
          </cell>
        </row>
        <row r="135">
          <cell r="A135" t="str">
            <v>仁化县</v>
          </cell>
          <cell r="B135">
            <v>612</v>
          </cell>
          <cell r="C135">
            <v>1447</v>
          </cell>
          <cell r="D135">
            <v>0.85</v>
          </cell>
          <cell r="E135">
            <v>177.11</v>
          </cell>
          <cell r="F135">
            <v>17.63</v>
          </cell>
          <cell r="G135">
            <v>159.48</v>
          </cell>
        </row>
        <row r="136">
          <cell r="A136" t="str">
            <v>乳源瑶族自治县</v>
          </cell>
          <cell r="B136">
            <v>597</v>
          </cell>
          <cell r="C136">
            <v>994</v>
          </cell>
          <cell r="D136">
            <v>1</v>
          </cell>
          <cell r="E136">
            <v>143.14</v>
          </cell>
          <cell r="F136">
            <v>17.19</v>
          </cell>
          <cell r="G136">
            <v>125.95</v>
          </cell>
        </row>
        <row r="137">
          <cell r="A137" t="str">
            <v>翁源县</v>
          </cell>
          <cell r="B137">
            <v>1196</v>
          </cell>
          <cell r="C137">
            <v>1940</v>
          </cell>
          <cell r="D137">
            <v>0.85</v>
          </cell>
          <cell r="E137">
            <v>237.46</v>
          </cell>
          <cell r="F137">
            <v>34.44</v>
          </cell>
          <cell r="G137">
            <v>203.02</v>
          </cell>
        </row>
        <row r="138">
          <cell r="A138" t="str">
            <v>紫金县</v>
          </cell>
          <cell r="B138">
            <v>837</v>
          </cell>
          <cell r="C138">
            <v>1039</v>
          </cell>
          <cell r="D138">
            <v>1</v>
          </cell>
          <cell r="E138">
            <v>149.62</v>
          </cell>
          <cell r="F138">
            <v>24.11</v>
          </cell>
          <cell r="G138">
            <v>125.51</v>
          </cell>
        </row>
        <row r="139">
          <cell r="A139" t="str">
            <v>龙川县</v>
          </cell>
          <cell r="B139">
            <v>1954</v>
          </cell>
          <cell r="C139">
            <v>2496</v>
          </cell>
          <cell r="D139">
            <v>1</v>
          </cell>
          <cell r="E139">
            <v>359.42</v>
          </cell>
          <cell r="F139">
            <v>56.28</v>
          </cell>
          <cell r="G139">
            <v>303.14</v>
          </cell>
        </row>
        <row r="140">
          <cell r="A140" t="str">
            <v>连平县</v>
          </cell>
          <cell r="B140">
            <v>848</v>
          </cell>
          <cell r="C140">
            <v>1184</v>
          </cell>
          <cell r="D140">
            <v>1</v>
          </cell>
          <cell r="E140">
            <v>170.5</v>
          </cell>
          <cell r="F140">
            <v>24.42</v>
          </cell>
          <cell r="G140">
            <v>146.08</v>
          </cell>
        </row>
        <row r="141">
          <cell r="A141" t="str">
            <v>兴宁市</v>
          </cell>
          <cell r="B141">
            <v>1765</v>
          </cell>
          <cell r="C141">
            <v>2310</v>
          </cell>
          <cell r="D141">
            <v>1</v>
          </cell>
          <cell r="E141">
            <v>332.64</v>
          </cell>
          <cell r="F141">
            <v>50.83</v>
          </cell>
          <cell r="G141">
            <v>281.81</v>
          </cell>
        </row>
        <row r="142">
          <cell r="A142" t="str">
            <v>五华县</v>
          </cell>
          <cell r="B142">
            <v>753</v>
          </cell>
          <cell r="C142">
            <v>1046</v>
          </cell>
          <cell r="D142">
            <v>1</v>
          </cell>
          <cell r="E142">
            <v>150.62</v>
          </cell>
          <cell r="F142">
            <v>21.69</v>
          </cell>
          <cell r="G142">
            <v>128.93</v>
          </cell>
        </row>
        <row r="143">
          <cell r="A143" t="str">
            <v>丰顺县</v>
          </cell>
          <cell r="B143">
            <v>1267</v>
          </cell>
          <cell r="C143">
            <v>1544</v>
          </cell>
          <cell r="D143">
            <v>1</v>
          </cell>
          <cell r="E143">
            <v>222.34</v>
          </cell>
          <cell r="F143">
            <v>36.49</v>
          </cell>
          <cell r="G143">
            <v>185.85</v>
          </cell>
        </row>
        <row r="144">
          <cell r="A144" t="str">
            <v>大埔县</v>
          </cell>
          <cell r="B144">
            <v>1732</v>
          </cell>
          <cell r="C144">
            <v>2587</v>
          </cell>
          <cell r="D144">
            <v>1</v>
          </cell>
          <cell r="E144">
            <v>372.53</v>
          </cell>
          <cell r="F144">
            <v>49.88</v>
          </cell>
          <cell r="G144">
            <v>322.65</v>
          </cell>
        </row>
        <row r="145">
          <cell r="A145" t="str">
            <v>博罗县</v>
          </cell>
          <cell r="B145">
            <v>1277</v>
          </cell>
          <cell r="C145">
            <v>2209</v>
          </cell>
          <cell r="D145">
            <v>0.65</v>
          </cell>
          <cell r="E145">
            <v>206.76</v>
          </cell>
          <cell r="F145">
            <v>36.78</v>
          </cell>
          <cell r="G145">
            <v>169.98</v>
          </cell>
        </row>
        <row r="146">
          <cell r="A146" t="str">
            <v>陆河县</v>
          </cell>
          <cell r="B146">
            <v>784</v>
          </cell>
          <cell r="C146">
            <v>876</v>
          </cell>
          <cell r="D146">
            <v>1</v>
          </cell>
          <cell r="E146">
            <v>126.14</v>
          </cell>
          <cell r="F146">
            <v>22.58</v>
          </cell>
          <cell r="G146">
            <v>103.56</v>
          </cell>
        </row>
        <row r="147">
          <cell r="A147" t="str">
            <v>陆丰市</v>
          </cell>
          <cell r="B147">
            <v>837</v>
          </cell>
          <cell r="C147">
            <v>1253</v>
          </cell>
          <cell r="D147">
            <v>1</v>
          </cell>
          <cell r="E147">
            <v>180.43</v>
          </cell>
          <cell r="F147">
            <v>24.11</v>
          </cell>
          <cell r="G147">
            <v>156.32</v>
          </cell>
        </row>
        <row r="148">
          <cell r="A148" t="str">
            <v>海丰县</v>
          </cell>
          <cell r="B148">
            <v>644</v>
          </cell>
          <cell r="C148">
            <v>808</v>
          </cell>
          <cell r="D148">
            <v>1</v>
          </cell>
          <cell r="E148">
            <v>116.35</v>
          </cell>
          <cell r="F148">
            <v>18.55</v>
          </cell>
          <cell r="G148">
            <v>97.8</v>
          </cell>
        </row>
        <row r="149">
          <cell r="A149" t="str">
            <v>阳春市</v>
          </cell>
          <cell r="B149">
            <v>919</v>
          </cell>
          <cell r="C149">
            <v>1601</v>
          </cell>
          <cell r="D149">
            <v>0.85</v>
          </cell>
          <cell r="E149">
            <v>195.96</v>
          </cell>
          <cell r="F149">
            <v>26.47</v>
          </cell>
          <cell r="G149">
            <v>169.49</v>
          </cell>
        </row>
        <row r="150">
          <cell r="A150" t="str">
            <v>徐闻县</v>
          </cell>
          <cell r="B150">
            <v>577</v>
          </cell>
          <cell r="C150">
            <v>900</v>
          </cell>
          <cell r="D150">
            <v>0.85</v>
          </cell>
          <cell r="E150">
            <v>110.16</v>
          </cell>
          <cell r="F150">
            <v>16.62</v>
          </cell>
          <cell r="G150">
            <v>93.54</v>
          </cell>
        </row>
        <row r="151">
          <cell r="A151" t="str">
            <v>廉江市</v>
          </cell>
          <cell r="B151">
            <v>1351</v>
          </cell>
          <cell r="C151">
            <v>1580</v>
          </cell>
          <cell r="D151">
            <v>0.85</v>
          </cell>
          <cell r="E151">
            <v>193.39</v>
          </cell>
          <cell r="F151">
            <v>38.91</v>
          </cell>
          <cell r="G151">
            <v>154.48</v>
          </cell>
        </row>
        <row r="152">
          <cell r="A152" t="str">
            <v>雷州市</v>
          </cell>
          <cell r="B152">
            <v>1095</v>
          </cell>
          <cell r="C152">
            <v>1440</v>
          </cell>
          <cell r="D152">
            <v>0.85</v>
          </cell>
          <cell r="E152">
            <v>176.26</v>
          </cell>
          <cell r="F152">
            <v>31.54</v>
          </cell>
          <cell r="G152">
            <v>144.72</v>
          </cell>
        </row>
        <row r="153">
          <cell r="A153" t="str">
            <v>高州市</v>
          </cell>
          <cell r="B153">
            <v>2275</v>
          </cell>
          <cell r="C153">
            <v>2856</v>
          </cell>
          <cell r="D153">
            <v>0.85</v>
          </cell>
          <cell r="E153">
            <v>349.57</v>
          </cell>
          <cell r="F153">
            <v>65.52</v>
          </cell>
          <cell r="G153">
            <v>284.05</v>
          </cell>
        </row>
        <row r="154">
          <cell r="A154" t="str">
            <v>化州市</v>
          </cell>
          <cell r="B154">
            <v>1306</v>
          </cell>
          <cell r="C154">
            <v>1551</v>
          </cell>
          <cell r="D154">
            <v>0.85</v>
          </cell>
          <cell r="E154">
            <v>189.84</v>
          </cell>
          <cell r="F154">
            <v>37.61</v>
          </cell>
          <cell r="G154">
            <v>152.23</v>
          </cell>
        </row>
        <row r="155">
          <cell r="A155" t="str">
            <v>封开县</v>
          </cell>
          <cell r="B155">
            <v>1073</v>
          </cell>
          <cell r="C155">
            <v>1480</v>
          </cell>
          <cell r="D155">
            <v>0.85</v>
          </cell>
          <cell r="E155">
            <v>181.15</v>
          </cell>
          <cell r="F155">
            <v>30.9</v>
          </cell>
          <cell r="G155">
            <v>150.25</v>
          </cell>
        </row>
        <row r="156">
          <cell r="A156" t="str">
            <v>怀集县</v>
          </cell>
          <cell r="B156">
            <v>1140</v>
          </cell>
          <cell r="C156">
            <v>1601</v>
          </cell>
          <cell r="D156">
            <v>0.85</v>
          </cell>
          <cell r="E156">
            <v>195.96</v>
          </cell>
          <cell r="F156">
            <v>32.83</v>
          </cell>
          <cell r="G156">
            <v>163.13</v>
          </cell>
        </row>
        <row r="157">
          <cell r="A157" t="str">
            <v>德庆县</v>
          </cell>
          <cell r="B157">
            <v>1006</v>
          </cell>
          <cell r="C157">
            <v>1604</v>
          </cell>
          <cell r="D157">
            <v>0.85</v>
          </cell>
          <cell r="E157">
            <v>196.33</v>
          </cell>
          <cell r="F157">
            <v>28.97</v>
          </cell>
          <cell r="G157">
            <v>167.36</v>
          </cell>
        </row>
        <row r="158">
          <cell r="A158" t="str">
            <v>广宁县</v>
          </cell>
          <cell r="B158">
            <v>1089</v>
          </cell>
          <cell r="C158">
            <v>1669</v>
          </cell>
          <cell r="D158">
            <v>0.85</v>
          </cell>
          <cell r="E158">
            <v>204.29</v>
          </cell>
          <cell r="F158">
            <v>31.36</v>
          </cell>
          <cell r="G158">
            <v>172.93</v>
          </cell>
        </row>
        <row r="159">
          <cell r="A159" t="str">
            <v>英德市</v>
          </cell>
          <cell r="B159">
            <v>1179</v>
          </cell>
          <cell r="C159">
            <v>1977</v>
          </cell>
          <cell r="D159">
            <v>0.85</v>
          </cell>
          <cell r="E159">
            <v>241.98</v>
          </cell>
          <cell r="F159">
            <v>33.96</v>
          </cell>
          <cell r="G159">
            <v>208.02</v>
          </cell>
        </row>
        <row r="160">
          <cell r="A160" t="str">
            <v>连山壮族瑶族自治县</v>
          </cell>
          <cell r="B160">
            <v>150</v>
          </cell>
          <cell r="C160">
            <v>276</v>
          </cell>
          <cell r="D160">
            <v>1</v>
          </cell>
          <cell r="E160">
            <v>39.74</v>
          </cell>
          <cell r="F160">
            <v>4.32</v>
          </cell>
          <cell r="G160">
            <v>35.42</v>
          </cell>
        </row>
        <row r="161">
          <cell r="A161" t="str">
            <v>连南瑶族自治县</v>
          </cell>
          <cell r="B161">
            <v>294</v>
          </cell>
          <cell r="C161">
            <v>493</v>
          </cell>
          <cell r="D161">
            <v>1</v>
          </cell>
          <cell r="E161">
            <v>70.99</v>
          </cell>
          <cell r="F161">
            <v>8.47</v>
          </cell>
          <cell r="G161">
            <v>62.52</v>
          </cell>
        </row>
        <row r="162">
          <cell r="A162" t="str">
            <v>饶平县</v>
          </cell>
          <cell r="B162">
            <v>6201</v>
          </cell>
          <cell r="C162">
            <v>7502</v>
          </cell>
          <cell r="D162">
            <v>1</v>
          </cell>
          <cell r="E162">
            <v>1080.29</v>
          </cell>
          <cell r="F162">
            <v>178.93</v>
          </cell>
          <cell r="G162">
            <v>901.36</v>
          </cell>
        </row>
        <row r="163">
          <cell r="A163" t="str">
            <v>普宁市</v>
          </cell>
          <cell r="B163">
            <v>1019</v>
          </cell>
          <cell r="C163">
            <v>1141</v>
          </cell>
          <cell r="D163">
            <v>1</v>
          </cell>
          <cell r="E163">
            <v>164.3</v>
          </cell>
          <cell r="F163">
            <v>29.35</v>
          </cell>
          <cell r="G163">
            <v>134.95</v>
          </cell>
        </row>
        <row r="164">
          <cell r="A164" t="str">
            <v>揭西县</v>
          </cell>
          <cell r="B164">
            <v>1146</v>
          </cell>
          <cell r="C164">
            <v>1296</v>
          </cell>
          <cell r="D164">
            <v>1</v>
          </cell>
          <cell r="E164">
            <v>186.62</v>
          </cell>
          <cell r="F164">
            <v>33</v>
          </cell>
          <cell r="G164">
            <v>153.62</v>
          </cell>
        </row>
        <row r="165">
          <cell r="A165" t="str">
            <v>惠来县</v>
          </cell>
          <cell r="B165">
            <v>1023</v>
          </cell>
          <cell r="C165">
            <v>1477</v>
          </cell>
          <cell r="D165">
            <v>1</v>
          </cell>
          <cell r="E165">
            <v>212.69</v>
          </cell>
          <cell r="F165">
            <v>29.46</v>
          </cell>
          <cell r="G165">
            <v>183.23</v>
          </cell>
        </row>
        <row r="166">
          <cell r="A166" t="str">
            <v>罗定市</v>
          </cell>
          <cell r="B166">
            <v>1645</v>
          </cell>
          <cell r="C166">
            <v>2430</v>
          </cell>
          <cell r="D166">
            <v>0.85</v>
          </cell>
          <cell r="E166">
            <v>297.43</v>
          </cell>
          <cell r="F166">
            <v>47.38</v>
          </cell>
          <cell r="G166">
            <v>250.05</v>
          </cell>
        </row>
        <row r="167">
          <cell r="A167" t="str">
            <v>新兴县</v>
          </cell>
          <cell r="B167">
            <v>1156</v>
          </cell>
          <cell r="C167">
            <v>1942</v>
          </cell>
          <cell r="D167">
            <v>0.85</v>
          </cell>
          <cell r="E167">
            <v>237.7</v>
          </cell>
          <cell r="F167">
            <v>33.29</v>
          </cell>
          <cell r="G167">
            <v>204.41</v>
          </cell>
        </row>
        <row r="168">
          <cell r="A168" t="str">
            <v>横琴粤澳深度合作区</v>
          </cell>
          <cell r="B168">
            <v>0</v>
          </cell>
          <cell r="C168">
            <v>0</v>
          </cell>
          <cell r="D168">
            <v>0.3</v>
          </cell>
          <cell r="E168">
            <v>0</v>
          </cell>
          <cell r="F168">
            <v>0</v>
          </cell>
          <cell r="G168">
            <v>0</v>
          </cell>
        </row>
      </sheetData>
      <sheetData sheetId="2" refreshError="1">
        <row r="1">
          <cell r="B1" t="str">
            <v>附件6-2</v>
          </cell>
        </row>
        <row r="2">
          <cell r="B2" t="str">
            <v>提前下达2023年计划生育特别扶助制度（独生子女伤残家庭）省级补助资金分配表</v>
          </cell>
        </row>
        <row r="4">
          <cell r="B4" t="str">
            <v>地区</v>
          </cell>
          <cell r="C4" t="str">
            <v>2022年中央补助对象人数</v>
          </cell>
          <cell r="D4" t="str">
            <v>2022年省财政补助人数</v>
          </cell>
          <cell r="E4" t="str">
            <v>省级以上财政补助比例</v>
          </cell>
          <cell r="F4" t="str">
            <v>省级以上财政补助资金</v>
          </cell>
          <cell r="G4" t="str">
            <v>中央财政应补助资金</v>
          </cell>
          <cell r="H4" t="str">
            <v>2023年省财政预拨补助资金</v>
          </cell>
        </row>
        <row r="6">
          <cell r="B6" t="str">
            <v>栏次</v>
          </cell>
          <cell r="C6" t="str">
            <v>1栏</v>
          </cell>
          <cell r="D6" t="str">
            <v>2栏</v>
          </cell>
          <cell r="E6" t="str">
            <v>3栏</v>
          </cell>
          <cell r="F6" t="str">
            <v>4栏=2栏*3栏*500*12</v>
          </cell>
          <cell r="G6" t="str">
            <v>5栏=1栏*30%*460*12</v>
          </cell>
          <cell r="H6" t="str">
            <v>6栏=4栏-5栏</v>
          </cell>
        </row>
        <row r="7">
          <cell r="B7" t="str">
            <v>合计</v>
          </cell>
          <cell r="C7">
            <v>10897</v>
          </cell>
          <cell r="D7">
            <v>12011</v>
          </cell>
        </row>
        <row r="7">
          <cell r="F7">
            <v>3321</v>
          </cell>
          <cell r="G7">
            <v>1783</v>
          </cell>
          <cell r="H7">
            <v>1538</v>
          </cell>
        </row>
        <row r="8">
          <cell r="B8" t="str">
            <v>各地市小计</v>
          </cell>
          <cell r="C8">
            <v>10339</v>
          </cell>
          <cell r="D8">
            <v>11408</v>
          </cell>
        </row>
        <row r="8">
          <cell r="F8">
            <v>2998.74</v>
          </cell>
          <cell r="G8">
            <v>1690.58</v>
          </cell>
          <cell r="H8">
            <v>1308.16</v>
          </cell>
        </row>
        <row r="9">
          <cell r="B9" t="str">
            <v>广州市</v>
          </cell>
          <cell r="C9">
            <v>5033</v>
          </cell>
          <cell r="D9">
            <v>5722</v>
          </cell>
        </row>
        <row r="9">
          <cell r="F9">
            <v>1029.96</v>
          </cell>
          <cell r="G9">
            <v>833.48</v>
          </cell>
          <cell r="H9">
            <v>196.48</v>
          </cell>
        </row>
        <row r="10">
          <cell r="B10" t="str">
            <v>荔湾区</v>
          </cell>
          <cell r="C10">
            <v>1089</v>
          </cell>
          <cell r="D10">
            <v>1193</v>
          </cell>
          <cell r="E10">
            <v>0.3</v>
          </cell>
          <cell r="F10">
            <v>214.74</v>
          </cell>
          <cell r="G10">
            <v>180.34</v>
          </cell>
          <cell r="H10">
            <v>34.4</v>
          </cell>
        </row>
        <row r="11">
          <cell r="B11" t="str">
            <v>越秀区</v>
          </cell>
          <cell r="C11">
            <v>1362</v>
          </cell>
          <cell r="D11">
            <v>1515</v>
          </cell>
          <cell r="E11">
            <v>0.3</v>
          </cell>
          <cell r="F11">
            <v>272.7</v>
          </cell>
          <cell r="G11">
            <v>225.55</v>
          </cell>
          <cell r="H11">
            <v>47.15</v>
          </cell>
        </row>
        <row r="12">
          <cell r="B12" t="str">
            <v>海珠区</v>
          </cell>
          <cell r="C12">
            <v>1119</v>
          </cell>
          <cell r="D12">
            <v>1430</v>
          </cell>
          <cell r="E12">
            <v>0.3</v>
          </cell>
          <cell r="F12">
            <v>257.4</v>
          </cell>
          <cell r="G12">
            <v>185.31</v>
          </cell>
          <cell r="H12">
            <v>72.09</v>
          </cell>
        </row>
        <row r="13">
          <cell r="B13" t="str">
            <v>天河区</v>
          </cell>
          <cell r="C13">
            <v>454</v>
          </cell>
          <cell r="D13">
            <v>486</v>
          </cell>
          <cell r="E13">
            <v>0.3</v>
          </cell>
          <cell r="F13">
            <v>87.48</v>
          </cell>
          <cell r="G13">
            <v>75.18</v>
          </cell>
          <cell r="H13">
            <v>12.3</v>
          </cell>
        </row>
        <row r="14">
          <cell r="B14" t="str">
            <v>白云区</v>
          </cell>
          <cell r="C14">
            <v>311</v>
          </cell>
          <cell r="D14">
            <v>337</v>
          </cell>
          <cell r="E14">
            <v>0.3</v>
          </cell>
          <cell r="F14">
            <v>60.66</v>
          </cell>
          <cell r="G14">
            <v>51.5</v>
          </cell>
          <cell r="H14">
            <v>9.16</v>
          </cell>
        </row>
        <row r="15">
          <cell r="B15" t="str">
            <v>黄埔区</v>
          </cell>
          <cell r="C15">
            <v>188</v>
          </cell>
          <cell r="D15">
            <v>200</v>
          </cell>
          <cell r="E15">
            <v>0.3</v>
          </cell>
          <cell r="F15">
            <v>36</v>
          </cell>
          <cell r="G15">
            <v>31.13</v>
          </cell>
          <cell r="H15">
            <v>4.87</v>
          </cell>
        </row>
        <row r="16">
          <cell r="B16" t="str">
            <v>番禺区</v>
          </cell>
          <cell r="C16">
            <v>198</v>
          </cell>
          <cell r="D16">
            <v>207</v>
          </cell>
          <cell r="E16">
            <v>0.3</v>
          </cell>
          <cell r="F16">
            <v>37.26</v>
          </cell>
          <cell r="G16">
            <v>32.79</v>
          </cell>
          <cell r="H16">
            <v>4.47</v>
          </cell>
        </row>
        <row r="17">
          <cell r="B17" t="str">
            <v>花都区</v>
          </cell>
          <cell r="C17">
            <v>101</v>
          </cell>
          <cell r="D17">
            <v>105</v>
          </cell>
          <cell r="E17">
            <v>0.3</v>
          </cell>
          <cell r="F17">
            <v>18.9</v>
          </cell>
          <cell r="G17">
            <v>16.73</v>
          </cell>
          <cell r="H17">
            <v>2.17</v>
          </cell>
        </row>
        <row r="18">
          <cell r="B18" t="str">
            <v>南沙区</v>
          </cell>
          <cell r="C18">
            <v>107</v>
          </cell>
          <cell r="D18">
            <v>130</v>
          </cell>
          <cell r="E18">
            <v>0.3</v>
          </cell>
          <cell r="F18">
            <v>23.4</v>
          </cell>
          <cell r="G18">
            <v>17.72</v>
          </cell>
          <cell r="H18">
            <v>5.68</v>
          </cell>
        </row>
        <row r="19">
          <cell r="B19" t="str">
            <v>从化区</v>
          </cell>
          <cell r="C19">
            <v>37</v>
          </cell>
          <cell r="D19">
            <v>43</v>
          </cell>
          <cell r="E19">
            <v>0.3</v>
          </cell>
          <cell r="F19">
            <v>7.74</v>
          </cell>
          <cell r="G19">
            <v>6.13</v>
          </cell>
          <cell r="H19">
            <v>1.61</v>
          </cell>
        </row>
        <row r="20">
          <cell r="B20" t="str">
            <v>增城区</v>
          </cell>
          <cell r="C20">
            <v>67</v>
          </cell>
          <cell r="D20">
            <v>76</v>
          </cell>
          <cell r="E20">
            <v>0.3</v>
          </cell>
          <cell r="F20">
            <v>13.68</v>
          </cell>
          <cell r="G20">
            <v>11.1</v>
          </cell>
          <cell r="H20">
            <v>2.58</v>
          </cell>
        </row>
        <row r="21">
          <cell r="B21" t="str">
            <v>深圳市深汕特别合作区</v>
          </cell>
          <cell r="C21">
            <v>0</v>
          </cell>
          <cell r="D21">
            <v>0</v>
          </cell>
          <cell r="E21">
            <v>0.3</v>
          </cell>
          <cell r="F21">
            <v>0</v>
          </cell>
          <cell r="G21">
            <v>0</v>
          </cell>
          <cell r="H21">
            <v>0</v>
          </cell>
        </row>
        <row r="22">
          <cell r="B22" t="str">
            <v>珠海市</v>
          </cell>
          <cell r="C22">
            <v>326</v>
          </cell>
          <cell r="D22">
            <v>353</v>
          </cell>
        </row>
        <row r="22">
          <cell r="F22">
            <v>63.54</v>
          </cell>
          <cell r="G22">
            <v>53.98</v>
          </cell>
          <cell r="H22">
            <v>9.56</v>
          </cell>
        </row>
        <row r="23">
          <cell r="B23" t="str">
            <v>珠海市本级</v>
          </cell>
          <cell r="C23">
            <v>22</v>
          </cell>
          <cell r="D23">
            <v>23</v>
          </cell>
          <cell r="E23">
            <v>0.3</v>
          </cell>
          <cell r="F23">
            <v>4.14</v>
          </cell>
          <cell r="G23">
            <v>3.64</v>
          </cell>
          <cell r="H23">
            <v>0.5</v>
          </cell>
        </row>
        <row r="24">
          <cell r="B24" t="str">
            <v>其中：珠海市高新技术产业开发区</v>
          </cell>
          <cell r="C24">
            <v>22</v>
          </cell>
          <cell r="D24">
            <v>22</v>
          </cell>
          <cell r="E24">
            <v>0.3</v>
          </cell>
          <cell r="F24">
            <v>3.96</v>
          </cell>
          <cell r="G24">
            <v>3.64</v>
          </cell>
          <cell r="H24">
            <v>0.32</v>
          </cell>
        </row>
        <row r="25">
          <cell r="B25" t="str">
            <v>鹤洲新区筹备组</v>
          </cell>
          <cell r="C25">
            <v>0</v>
          </cell>
          <cell r="D25">
            <v>1</v>
          </cell>
          <cell r="E25">
            <v>0.3</v>
          </cell>
          <cell r="F25">
            <v>0.18</v>
          </cell>
          <cell r="G25">
            <v>0</v>
          </cell>
          <cell r="H25">
            <v>0.18</v>
          </cell>
        </row>
        <row r="26">
          <cell r="B26" t="str">
            <v>香洲区</v>
          </cell>
          <cell r="C26">
            <v>237</v>
          </cell>
          <cell r="D26">
            <v>257</v>
          </cell>
          <cell r="E26">
            <v>0.3</v>
          </cell>
          <cell r="F26">
            <v>46.26</v>
          </cell>
          <cell r="G26">
            <v>39.25</v>
          </cell>
          <cell r="H26">
            <v>7.01</v>
          </cell>
        </row>
        <row r="27">
          <cell r="B27" t="str">
            <v>斗门区</v>
          </cell>
          <cell r="C27">
            <v>36</v>
          </cell>
          <cell r="D27">
            <v>38</v>
          </cell>
          <cell r="E27">
            <v>0.3</v>
          </cell>
          <cell r="F27">
            <v>6.84</v>
          </cell>
          <cell r="G27">
            <v>5.96</v>
          </cell>
          <cell r="H27">
            <v>0.88</v>
          </cell>
        </row>
        <row r="28">
          <cell r="B28" t="str">
            <v>金湾区</v>
          </cell>
          <cell r="C28">
            <v>31</v>
          </cell>
          <cell r="D28">
            <v>35</v>
          </cell>
          <cell r="E28">
            <v>0.3</v>
          </cell>
          <cell r="F28">
            <v>6.3</v>
          </cell>
          <cell r="G28">
            <v>5.13</v>
          </cell>
          <cell r="H28">
            <v>1.17</v>
          </cell>
        </row>
        <row r="29">
          <cell r="B29" t="str">
            <v>汕头市</v>
          </cell>
          <cell r="C29">
            <v>484</v>
          </cell>
          <cell r="D29">
            <v>517</v>
          </cell>
        </row>
        <row r="29">
          <cell r="F29">
            <v>265.2</v>
          </cell>
          <cell r="G29">
            <v>80.15</v>
          </cell>
          <cell r="H29">
            <v>185.05</v>
          </cell>
        </row>
        <row r="30">
          <cell r="B30" t="str">
            <v>龙湖区</v>
          </cell>
          <cell r="C30">
            <v>31</v>
          </cell>
          <cell r="D30">
            <v>32</v>
          </cell>
          <cell r="E30">
            <v>0.85</v>
          </cell>
          <cell r="F30">
            <v>16.32</v>
          </cell>
          <cell r="G30">
            <v>5.13</v>
          </cell>
          <cell r="H30">
            <v>11.19</v>
          </cell>
        </row>
        <row r="31">
          <cell r="B31" t="str">
            <v>金平区</v>
          </cell>
          <cell r="C31">
            <v>414</v>
          </cell>
          <cell r="D31">
            <v>440</v>
          </cell>
          <cell r="E31">
            <v>0.85</v>
          </cell>
          <cell r="F31">
            <v>224.4</v>
          </cell>
          <cell r="G31">
            <v>68.56</v>
          </cell>
          <cell r="H31">
            <v>155.84</v>
          </cell>
        </row>
        <row r="32">
          <cell r="B32" t="str">
            <v>濠江区</v>
          </cell>
          <cell r="C32">
            <v>5</v>
          </cell>
          <cell r="D32">
            <v>7</v>
          </cell>
          <cell r="E32">
            <v>0.85</v>
          </cell>
          <cell r="F32">
            <v>3.57</v>
          </cell>
          <cell r="G32">
            <v>0.83</v>
          </cell>
          <cell r="H32">
            <v>2.74</v>
          </cell>
        </row>
        <row r="33">
          <cell r="B33" t="str">
            <v>潮阳区</v>
          </cell>
          <cell r="C33">
            <v>11</v>
          </cell>
          <cell r="D33">
            <v>13</v>
          </cell>
          <cell r="E33">
            <v>1</v>
          </cell>
          <cell r="F33">
            <v>7.8</v>
          </cell>
          <cell r="G33">
            <v>1.82</v>
          </cell>
          <cell r="H33">
            <v>5.98</v>
          </cell>
        </row>
        <row r="34">
          <cell r="B34" t="str">
            <v>潮南区</v>
          </cell>
          <cell r="C34">
            <v>4</v>
          </cell>
          <cell r="D34">
            <v>4</v>
          </cell>
          <cell r="E34">
            <v>1</v>
          </cell>
          <cell r="F34">
            <v>2.4</v>
          </cell>
          <cell r="G34">
            <v>0.66</v>
          </cell>
          <cell r="H34">
            <v>1.74</v>
          </cell>
        </row>
        <row r="35">
          <cell r="B35" t="str">
            <v>澄海区</v>
          </cell>
          <cell r="C35">
            <v>19</v>
          </cell>
          <cell r="D35">
            <v>21</v>
          </cell>
          <cell r="E35">
            <v>0.85</v>
          </cell>
          <cell r="F35">
            <v>10.71</v>
          </cell>
          <cell r="G35">
            <v>3.15</v>
          </cell>
          <cell r="H35">
            <v>7.56</v>
          </cell>
        </row>
        <row r="36">
          <cell r="B36" t="str">
            <v>佛山市</v>
          </cell>
          <cell r="C36">
            <v>935</v>
          </cell>
          <cell r="D36">
            <v>1018</v>
          </cell>
        </row>
        <row r="36">
          <cell r="F36">
            <v>183.24</v>
          </cell>
          <cell r="G36">
            <v>154.84</v>
          </cell>
          <cell r="H36">
            <v>28.4</v>
          </cell>
        </row>
        <row r="37">
          <cell r="B37" t="str">
            <v>禅城区</v>
          </cell>
          <cell r="C37">
            <v>342</v>
          </cell>
          <cell r="D37">
            <v>348</v>
          </cell>
          <cell r="E37">
            <v>0.3</v>
          </cell>
          <cell r="F37">
            <v>62.64</v>
          </cell>
          <cell r="G37">
            <v>56.64</v>
          </cell>
          <cell r="H37">
            <v>6</v>
          </cell>
        </row>
        <row r="38">
          <cell r="B38" t="str">
            <v>南海区</v>
          </cell>
          <cell r="C38">
            <v>179</v>
          </cell>
          <cell r="D38">
            <v>197</v>
          </cell>
          <cell r="E38">
            <v>0.3</v>
          </cell>
          <cell r="F38">
            <v>35.46</v>
          </cell>
          <cell r="G38">
            <v>29.64</v>
          </cell>
          <cell r="H38">
            <v>5.82</v>
          </cell>
        </row>
        <row r="39">
          <cell r="B39" t="str">
            <v>顺德区</v>
          </cell>
          <cell r="C39">
            <v>239</v>
          </cell>
          <cell r="D39">
            <v>287</v>
          </cell>
          <cell r="E39">
            <v>0.3</v>
          </cell>
          <cell r="F39">
            <v>51.66</v>
          </cell>
          <cell r="G39">
            <v>39.58</v>
          </cell>
          <cell r="H39">
            <v>12.08</v>
          </cell>
        </row>
        <row r="40">
          <cell r="B40" t="str">
            <v>三水区</v>
          </cell>
          <cell r="C40">
            <v>118</v>
          </cell>
          <cell r="D40">
            <v>126</v>
          </cell>
          <cell r="E40">
            <v>0.3</v>
          </cell>
          <cell r="F40">
            <v>22.68</v>
          </cell>
          <cell r="G40">
            <v>19.54</v>
          </cell>
          <cell r="H40">
            <v>3.14</v>
          </cell>
        </row>
        <row r="41">
          <cell r="B41" t="str">
            <v>高明区</v>
          </cell>
          <cell r="C41">
            <v>57</v>
          </cell>
          <cell r="D41">
            <v>60</v>
          </cell>
          <cell r="E41">
            <v>0.3</v>
          </cell>
          <cell r="F41">
            <v>10.8</v>
          </cell>
          <cell r="G41">
            <v>9.44</v>
          </cell>
          <cell r="H41">
            <v>1.36</v>
          </cell>
        </row>
        <row r="42">
          <cell r="B42" t="str">
            <v>韶关市</v>
          </cell>
          <cell r="C42">
            <v>552</v>
          </cell>
          <cell r="D42">
            <v>603</v>
          </cell>
        </row>
        <row r="42">
          <cell r="F42">
            <v>307.53</v>
          </cell>
          <cell r="G42">
            <v>91.4</v>
          </cell>
          <cell r="H42">
            <v>216.13</v>
          </cell>
        </row>
        <row r="43">
          <cell r="B43" t="str">
            <v>武江区</v>
          </cell>
          <cell r="C43">
            <v>182</v>
          </cell>
          <cell r="D43">
            <v>194</v>
          </cell>
          <cell r="E43">
            <v>0.85</v>
          </cell>
          <cell r="F43">
            <v>98.94</v>
          </cell>
          <cell r="G43">
            <v>30.14</v>
          </cell>
          <cell r="H43">
            <v>68.8</v>
          </cell>
        </row>
        <row r="44">
          <cell r="B44" t="str">
            <v>浈江区</v>
          </cell>
          <cell r="C44">
            <v>188</v>
          </cell>
          <cell r="D44">
            <v>194</v>
          </cell>
          <cell r="E44">
            <v>0.85</v>
          </cell>
          <cell r="F44">
            <v>98.94</v>
          </cell>
          <cell r="G44">
            <v>31.13</v>
          </cell>
          <cell r="H44">
            <v>67.81</v>
          </cell>
        </row>
        <row r="45">
          <cell r="B45" t="str">
            <v>曲江区</v>
          </cell>
          <cell r="C45">
            <v>95</v>
          </cell>
          <cell r="D45">
            <v>113</v>
          </cell>
          <cell r="E45">
            <v>0.85</v>
          </cell>
          <cell r="F45">
            <v>57.63</v>
          </cell>
          <cell r="G45">
            <v>15.73</v>
          </cell>
          <cell r="H45">
            <v>41.9</v>
          </cell>
        </row>
        <row r="46">
          <cell r="B46" t="str">
            <v>始兴县</v>
          </cell>
          <cell r="C46">
            <v>40</v>
          </cell>
          <cell r="D46">
            <v>46</v>
          </cell>
          <cell r="E46">
            <v>0.85</v>
          </cell>
          <cell r="F46">
            <v>23.46</v>
          </cell>
          <cell r="G46">
            <v>6.62</v>
          </cell>
          <cell r="H46">
            <v>16.84</v>
          </cell>
        </row>
        <row r="47">
          <cell r="B47" t="str">
            <v>新丰县</v>
          </cell>
          <cell r="C47">
            <v>2</v>
          </cell>
          <cell r="D47">
            <v>4</v>
          </cell>
          <cell r="E47">
            <v>0.85</v>
          </cell>
          <cell r="F47">
            <v>2.04</v>
          </cell>
          <cell r="G47">
            <v>0.33</v>
          </cell>
          <cell r="H47">
            <v>1.71</v>
          </cell>
        </row>
        <row r="48">
          <cell r="B48" t="str">
            <v>乐昌市</v>
          </cell>
          <cell r="C48">
            <v>45</v>
          </cell>
          <cell r="D48">
            <v>52</v>
          </cell>
          <cell r="E48">
            <v>0.85</v>
          </cell>
          <cell r="F48">
            <v>26.52</v>
          </cell>
          <cell r="G48">
            <v>7.45</v>
          </cell>
          <cell r="H48">
            <v>19.07</v>
          </cell>
        </row>
        <row r="49">
          <cell r="B49" t="str">
            <v>河源市</v>
          </cell>
          <cell r="C49">
            <v>26</v>
          </cell>
          <cell r="D49">
            <v>27</v>
          </cell>
        </row>
        <row r="49">
          <cell r="F49">
            <v>13.95</v>
          </cell>
          <cell r="G49">
            <v>4.3</v>
          </cell>
          <cell r="H49">
            <v>9.65</v>
          </cell>
        </row>
        <row r="50">
          <cell r="B50" t="str">
            <v>河源市本级</v>
          </cell>
          <cell r="C50">
            <v>0</v>
          </cell>
          <cell r="D50">
            <v>0</v>
          </cell>
          <cell r="E50">
            <v>0.85</v>
          </cell>
          <cell r="F50">
            <v>0</v>
          </cell>
          <cell r="G50">
            <v>0</v>
          </cell>
          <cell r="H50">
            <v>0</v>
          </cell>
        </row>
        <row r="51">
          <cell r="B51" t="str">
            <v>其中：江东新区</v>
          </cell>
          <cell r="C51">
            <v>0</v>
          </cell>
          <cell r="D51">
            <v>0</v>
          </cell>
          <cell r="E51">
            <v>0.85</v>
          </cell>
          <cell r="F51">
            <v>0</v>
          </cell>
          <cell r="G51">
            <v>0</v>
          </cell>
          <cell r="H51">
            <v>0</v>
          </cell>
        </row>
        <row r="52">
          <cell r="B52" t="str">
            <v>源城区</v>
          </cell>
          <cell r="C52">
            <v>20</v>
          </cell>
          <cell r="D52">
            <v>21</v>
          </cell>
          <cell r="E52">
            <v>0.85</v>
          </cell>
          <cell r="F52">
            <v>10.71</v>
          </cell>
          <cell r="G52">
            <v>3.31</v>
          </cell>
          <cell r="H52">
            <v>7.4</v>
          </cell>
        </row>
        <row r="53">
          <cell r="B53" t="str">
            <v>和平县</v>
          </cell>
          <cell r="C53">
            <v>2</v>
          </cell>
          <cell r="D53">
            <v>2</v>
          </cell>
          <cell r="E53">
            <v>1</v>
          </cell>
          <cell r="F53">
            <v>1.2</v>
          </cell>
          <cell r="G53">
            <v>0.33</v>
          </cell>
          <cell r="H53">
            <v>0.87</v>
          </cell>
        </row>
        <row r="54">
          <cell r="B54" t="str">
            <v>东源县</v>
          </cell>
          <cell r="C54">
            <v>4</v>
          </cell>
          <cell r="D54">
            <v>4</v>
          </cell>
          <cell r="E54">
            <v>0.85</v>
          </cell>
          <cell r="F54">
            <v>2.04</v>
          </cell>
          <cell r="G54">
            <v>0.66</v>
          </cell>
          <cell r="H54">
            <v>1.38</v>
          </cell>
        </row>
        <row r="55">
          <cell r="B55" t="str">
            <v>梅州市</v>
          </cell>
          <cell r="C55">
            <v>114</v>
          </cell>
          <cell r="D55">
            <v>148</v>
          </cell>
        </row>
        <row r="55">
          <cell r="F55">
            <v>88.8</v>
          </cell>
          <cell r="G55">
            <v>18.88</v>
          </cell>
          <cell r="H55">
            <v>69.92</v>
          </cell>
        </row>
        <row r="56">
          <cell r="B56" t="str">
            <v>梅江区</v>
          </cell>
          <cell r="C56">
            <v>73</v>
          </cell>
          <cell r="D56">
            <v>93</v>
          </cell>
          <cell r="E56">
            <v>1</v>
          </cell>
          <cell r="F56">
            <v>55.8</v>
          </cell>
          <cell r="G56">
            <v>12.09</v>
          </cell>
          <cell r="H56">
            <v>43.71</v>
          </cell>
        </row>
        <row r="57">
          <cell r="B57" t="str">
            <v>梅县区</v>
          </cell>
          <cell r="C57">
            <v>20</v>
          </cell>
          <cell r="D57">
            <v>21</v>
          </cell>
          <cell r="E57">
            <v>1</v>
          </cell>
          <cell r="F57">
            <v>12.6</v>
          </cell>
          <cell r="G57">
            <v>3.31</v>
          </cell>
          <cell r="H57">
            <v>9.29</v>
          </cell>
        </row>
        <row r="58">
          <cell r="B58" t="str">
            <v>平远县</v>
          </cell>
          <cell r="C58">
            <v>7</v>
          </cell>
          <cell r="D58">
            <v>13</v>
          </cell>
          <cell r="E58">
            <v>1</v>
          </cell>
          <cell r="F58">
            <v>7.8</v>
          </cell>
          <cell r="G58">
            <v>1.16</v>
          </cell>
          <cell r="H58">
            <v>6.64</v>
          </cell>
        </row>
        <row r="59">
          <cell r="B59" t="str">
            <v>蕉岭县</v>
          </cell>
          <cell r="C59">
            <v>14</v>
          </cell>
          <cell r="D59">
            <v>21</v>
          </cell>
          <cell r="E59">
            <v>1</v>
          </cell>
          <cell r="F59">
            <v>12.6</v>
          </cell>
          <cell r="G59">
            <v>2.32</v>
          </cell>
          <cell r="H59">
            <v>10.28</v>
          </cell>
        </row>
        <row r="60">
          <cell r="B60" t="str">
            <v>惠州市</v>
          </cell>
          <cell r="C60">
            <v>262</v>
          </cell>
          <cell r="D60">
            <v>280</v>
          </cell>
        </row>
        <row r="60">
          <cell r="F60">
            <v>114.57</v>
          </cell>
          <cell r="G60">
            <v>43.39</v>
          </cell>
          <cell r="H60">
            <v>71.18</v>
          </cell>
        </row>
        <row r="61">
          <cell r="B61" t="str">
            <v>惠州市本级</v>
          </cell>
          <cell r="C61">
            <v>36</v>
          </cell>
          <cell r="D61">
            <v>39</v>
          </cell>
          <cell r="E61">
            <v>0.65</v>
          </cell>
          <cell r="F61">
            <v>15.21</v>
          </cell>
          <cell r="G61">
            <v>5.96</v>
          </cell>
          <cell r="H61">
            <v>9.25</v>
          </cell>
        </row>
        <row r="62">
          <cell r="B62" t="str">
            <v>其中：大亚湾经济技术开发区</v>
          </cell>
          <cell r="C62">
            <v>23</v>
          </cell>
          <cell r="D62">
            <v>26</v>
          </cell>
          <cell r="E62">
            <v>0.65</v>
          </cell>
          <cell r="F62">
            <v>10.14</v>
          </cell>
          <cell r="G62">
            <v>3.81</v>
          </cell>
          <cell r="H62">
            <v>6.33</v>
          </cell>
        </row>
        <row r="63">
          <cell r="B63" t="str">
            <v>仲恺高新技术产业开发区</v>
          </cell>
          <cell r="C63">
            <v>13</v>
          </cell>
          <cell r="D63">
            <v>13</v>
          </cell>
          <cell r="E63">
            <v>0.65</v>
          </cell>
          <cell r="F63">
            <v>5.07</v>
          </cell>
          <cell r="G63">
            <v>2.15</v>
          </cell>
          <cell r="H63">
            <v>2.92</v>
          </cell>
        </row>
        <row r="64">
          <cell r="B64" t="str">
            <v>惠城区</v>
          </cell>
          <cell r="C64">
            <v>173</v>
          </cell>
          <cell r="D64">
            <v>181</v>
          </cell>
          <cell r="E64">
            <v>0.65</v>
          </cell>
          <cell r="F64">
            <v>70.59</v>
          </cell>
          <cell r="G64">
            <v>28.65</v>
          </cell>
          <cell r="H64">
            <v>41.94</v>
          </cell>
        </row>
        <row r="65">
          <cell r="B65" t="str">
            <v>惠阳区</v>
          </cell>
          <cell r="C65">
            <v>26</v>
          </cell>
          <cell r="D65">
            <v>31</v>
          </cell>
          <cell r="E65">
            <v>0.65</v>
          </cell>
          <cell r="F65">
            <v>12.09</v>
          </cell>
          <cell r="G65">
            <v>4.31</v>
          </cell>
          <cell r="H65">
            <v>7.78</v>
          </cell>
        </row>
        <row r="66">
          <cell r="B66" t="str">
            <v>惠东县</v>
          </cell>
          <cell r="C66">
            <v>19</v>
          </cell>
          <cell r="D66">
            <v>21</v>
          </cell>
          <cell r="E66">
            <v>1</v>
          </cell>
          <cell r="F66">
            <v>12.6</v>
          </cell>
          <cell r="G66">
            <v>3.15</v>
          </cell>
          <cell r="H66">
            <v>9.45</v>
          </cell>
        </row>
        <row r="67">
          <cell r="B67" t="str">
            <v>龙门县</v>
          </cell>
          <cell r="C67">
            <v>8</v>
          </cell>
          <cell r="D67">
            <v>8</v>
          </cell>
          <cell r="E67">
            <v>0.85</v>
          </cell>
          <cell r="F67">
            <v>4.08</v>
          </cell>
          <cell r="G67">
            <v>1.32</v>
          </cell>
          <cell r="H67">
            <v>2.76</v>
          </cell>
        </row>
        <row r="68">
          <cell r="B68" t="str">
            <v>汕尾市</v>
          </cell>
          <cell r="C68">
            <v>2</v>
          </cell>
          <cell r="D68">
            <v>2</v>
          </cell>
        </row>
        <row r="68">
          <cell r="F68">
            <v>1.2</v>
          </cell>
          <cell r="G68">
            <v>0.34</v>
          </cell>
          <cell r="H68">
            <v>0.86</v>
          </cell>
        </row>
        <row r="69">
          <cell r="B69" t="str">
            <v>汕尾市本级</v>
          </cell>
          <cell r="C69">
            <v>1</v>
          </cell>
          <cell r="D69">
            <v>1</v>
          </cell>
          <cell r="E69">
            <v>1</v>
          </cell>
          <cell r="F69">
            <v>0.6</v>
          </cell>
          <cell r="G69">
            <v>0.17</v>
          </cell>
          <cell r="H69">
            <v>0.43</v>
          </cell>
        </row>
        <row r="70">
          <cell r="B70" t="str">
            <v>其中：红海湾开发区</v>
          </cell>
          <cell r="C70">
            <v>0</v>
          </cell>
          <cell r="D70">
            <v>0</v>
          </cell>
          <cell r="E70">
            <v>1</v>
          </cell>
          <cell r="F70">
            <v>0</v>
          </cell>
          <cell r="G70">
            <v>0</v>
          </cell>
          <cell r="H70">
            <v>0</v>
          </cell>
        </row>
        <row r="71">
          <cell r="B71" t="str">
            <v>华侨管理区</v>
          </cell>
          <cell r="C71">
            <v>1</v>
          </cell>
          <cell r="D71">
            <v>1</v>
          </cell>
          <cell r="E71">
            <v>1</v>
          </cell>
          <cell r="F71">
            <v>0.6</v>
          </cell>
          <cell r="G71">
            <v>0.17</v>
          </cell>
          <cell r="H71">
            <v>0.43</v>
          </cell>
        </row>
        <row r="72">
          <cell r="B72" t="str">
            <v>城区</v>
          </cell>
          <cell r="C72">
            <v>1</v>
          </cell>
          <cell r="D72">
            <v>1</v>
          </cell>
          <cell r="E72">
            <v>1</v>
          </cell>
          <cell r="F72">
            <v>0.6</v>
          </cell>
          <cell r="G72">
            <v>0.17</v>
          </cell>
          <cell r="H72">
            <v>0.43</v>
          </cell>
        </row>
        <row r="73">
          <cell r="B73" t="str">
            <v>东莞市</v>
          </cell>
          <cell r="C73">
            <v>215</v>
          </cell>
          <cell r="D73">
            <v>224</v>
          </cell>
          <cell r="E73">
            <v>0.3</v>
          </cell>
          <cell r="F73">
            <v>40.32</v>
          </cell>
          <cell r="G73">
            <v>27.09</v>
          </cell>
          <cell r="H73">
            <v>13.23</v>
          </cell>
        </row>
        <row r="74">
          <cell r="B74" t="str">
            <v>中山市</v>
          </cell>
          <cell r="C74">
            <v>330</v>
          </cell>
          <cell r="D74">
            <v>346</v>
          </cell>
          <cell r="E74">
            <v>0.3</v>
          </cell>
          <cell r="F74">
            <v>62.28</v>
          </cell>
          <cell r="G74">
            <v>41.58</v>
          </cell>
          <cell r="H74">
            <v>20.7</v>
          </cell>
        </row>
        <row r="75">
          <cell r="B75" t="str">
            <v>江门市</v>
          </cell>
          <cell r="C75">
            <v>949</v>
          </cell>
          <cell r="D75">
            <v>1010</v>
          </cell>
        </row>
        <row r="75">
          <cell r="F75">
            <v>271.89</v>
          </cell>
          <cell r="G75">
            <v>157.16</v>
          </cell>
          <cell r="H75">
            <v>114.73</v>
          </cell>
        </row>
        <row r="76">
          <cell r="B76" t="str">
            <v>蓬江区</v>
          </cell>
          <cell r="C76">
            <v>285</v>
          </cell>
          <cell r="D76">
            <v>299</v>
          </cell>
          <cell r="E76">
            <v>0.3</v>
          </cell>
          <cell r="F76">
            <v>53.82</v>
          </cell>
          <cell r="G76">
            <v>47.2</v>
          </cell>
          <cell r="H76">
            <v>6.62</v>
          </cell>
        </row>
        <row r="77">
          <cell r="B77" t="str">
            <v>江海区</v>
          </cell>
          <cell r="C77">
            <v>107</v>
          </cell>
          <cell r="D77">
            <v>108</v>
          </cell>
          <cell r="E77">
            <v>0.3</v>
          </cell>
          <cell r="F77">
            <v>19.44</v>
          </cell>
          <cell r="G77">
            <v>17.72</v>
          </cell>
          <cell r="H77">
            <v>1.72</v>
          </cell>
        </row>
        <row r="78">
          <cell r="B78" t="str">
            <v>新会区</v>
          </cell>
          <cell r="C78">
            <v>162</v>
          </cell>
          <cell r="D78">
            <v>174</v>
          </cell>
          <cell r="E78">
            <v>0.3</v>
          </cell>
          <cell r="F78">
            <v>31.32</v>
          </cell>
          <cell r="G78">
            <v>26.83</v>
          </cell>
          <cell r="H78">
            <v>4.49</v>
          </cell>
        </row>
        <row r="79">
          <cell r="B79" t="str">
            <v>台山市</v>
          </cell>
          <cell r="C79">
            <v>168</v>
          </cell>
          <cell r="D79">
            <v>184</v>
          </cell>
          <cell r="E79">
            <v>0.65</v>
          </cell>
          <cell r="F79">
            <v>71.76</v>
          </cell>
          <cell r="G79">
            <v>27.82</v>
          </cell>
          <cell r="H79">
            <v>43.94</v>
          </cell>
        </row>
        <row r="80">
          <cell r="B80" t="str">
            <v>开平市</v>
          </cell>
          <cell r="C80">
            <v>78</v>
          </cell>
          <cell r="D80">
            <v>83</v>
          </cell>
          <cell r="E80">
            <v>0.65</v>
          </cell>
          <cell r="F80">
            <v>32.37</v>
          </cell>
          <cell r="G80">
            <v>12.92</v>
          </cell>
          <cell r="H80">
            <v>19.45</v>
          </cell>
        </row>
        <row r="81">
          <cell r="B81" t="str">
            <v>鹤山市</v>
          </cell>
          <cell r="C81">
            <v>113</v>
          </cell>
          <cell r="D81">
            <v>123</v>
          </cell>
          <cell r="E81">
            <v>0.65</v>
          </cell>
          <cell r="F81">
            <v>47.97</v>
          </cell>
          <cell r="G81">
            <v>18.71</v>
          </cell>
          <cell r="H81">
            <v>29.26</v>
          </cell>
        </row>
        <row r="82">
          <cell r="B82" t="str">
            <v>恩平市</v>
          </cell>
          <cell r="C82">
            <v>36</v>
          </cell>
          <cell r="D82">
            <v>39</v>
          </cell>
          <cell r="E82">
            <v>0.65</v>
          </cell>
          <cell r="F82">
            <v>15.21</v>
          </cell>
          <cell r="G82">
            <v>5.96</v>
          </cell>
          <cell r="H82">
            <v>9.25</v>
          </cell>
        </row>
        <row r="83">
          <cell r="B83" t="str">
            <v>阳江市</v>
          </cell>
          <cell r="C83">
            <v>66</v>
          </cell>
          <cell r="D83">
            <v>68</v>
          </cell>
        </row>
        <row r="83">
          <cell r="F83">
            <v>34.68</v>
          </cell>
          <cell r="G83">
            <v>10.94</v>
          </cell>
          <cell r="H83">
            <v>23.74</v>
          </cell>
        </row>
        <row r="84">
          <cell r="B84" t="str">
            <v>阳江市本级</v>
          </cell>
          <cell r="C84">
            <v>10</v>
          </cell>
          <cell r="D84">
            <v>10</v>
          </cell>
          <cell r="E84">
            <v>0.85</v>
          </cell>
          <cell r="F84">
            <v>5.1</v>
          </cell>
          <cell r="G84">
            <v>1.66</v>
          </cell>
          <cell r="H84">
            <v>3.44</v>
          </cell>
        </row>
        <row r="85">
          <cell r="B85" t="str">
            <v>其中：海陵岛经济开发试验区</v>
          </cell>
          <cell r="C85">
            <v>2</v>
          </cell>
          <cell r="D85">
            <v>2</v>
          </cell>
          <cell r="E85">
            <v>0.85</v>
          </cell>
          <cell r="F85">
            <v>1.02</v>
          </cell>
          <cell r="G85">
            <v>0.33</v>
          </cell>
          <cell r="H85">
            <v>0.69</v>
          </cell>
        </row>
        <row r="86">
          <cell r="B86" t="str">
            <v>高新技术产业开发区</v>
          </cell>
          <cell r="C86">
            <v>8</v>
          </cell>
          <cell r="D86">
            <v>8</v>
          </cell>
          <cell r="E86">
            <v>0.85</v>
          </cell>
          <cell r="F86">
            <v>4.08</v>
          </cell>
          <cell r="G86">
            <v>1.32</v>
          </cell>
          <cell r="H86">
            <v>2.76</v>
          </cell>
        </row>
        <row r="87">
          <cell r="B87" t="str">
            <v>江城区</v>
          </cell>
          <cell r="C87">
            <v>39</v>
          </cell>
          <cell r="D87">
            <v>40</v>
          </cell>
          <cell r="E87">
            <v>0.85</v>
          </cell>
          <cell r="F87">
            <v>20.4</v>
          </cell>
          <cell r="G87">
            <v>6.46</v>
          </cell>
          <cell r="H87">
            <v>13.94</v>
          </cell>
        </row>
        <row r="88">
          <cell r="B88" t="str">
            <v>阳东区</v>
          </cell>
          <cell r="C88">
            <v>5</v>
          </cell>
          <cell r="D88">
            <v>6</v>
          </cell>
          <cell r="E88">
            <v>0.85</v>
          </cell>
          <cell r="F88">
            <v>3.06</v>
          </cell>
          <cell r="G88">
            <v>0.83</v>
          </cell>
          <cell r="H88">
            <v>2.23</v>
          </cell>
        </row>
        <row r="89">
          <cell r="B89" t="str">
            <v>阳西县</v>
          </cell>
          <cell r="C89">
            <v>12</v>
          </cell>
          <cell r="D89">
            <v>12</v>
          </cell>
          <cell r="E89">
            <v>0.85</v>
          </cell>
          <cell r="F89">
            <v>6.12</v>
          </cell>
          <cell r="G89">
            <v>1.99</v>
          </cell>
          <cell r="H89">
            <v>4.13</v>
          </cell>
        </row>
        <row r="90">
          <cell r="B90" t="str">
            <v>湛江市</v>
          </cell>
          <cell r="C90">
            <v>262</v>
          </cell>
          <cell r="D90">
            <v>266</v>
          </cell>
        </row>
        <row r="90">
          <cell r="F90">
            <v>135.66</v>
          </cell>
          <cell r="G90">
            <v>43.38</v>
          </cell>
          <cell r="H90">
            <v>92.28</v>
          </cell>
        </row>
        <row r="91">
          <cell r="B91" t="str">
            <v>湛江市本级</v>
          </cell>
          <cell r="C91">
            <v>13</v>
          </cell>
          <cell r="D91">
            <v>13</v>
          </cell>
          <cell r="E91">
            <v>0.85</v>
          </cell>
          <cell r="F91">
            <v>6.63</v>
          </cell>
          <cell r="G91">
            <v>2.15</v>
          </cell>
          <cell r="H91">
            <v>4.48</v>
          </cell>
        </row>
        <row r="92">
          <cell r="B92" t="str">
            <v>其中：湛江经济技术开发区</v>
          </cell>
          <cell r="C92">
            <v>13</v>
          </cell>
          <cell r="D92">
            <v>13</v>
          </cell>
          <cell r="E92">
            <v>0.85</v>
          </cell>
          <cell r="F92">
            <v>6.63</v>
          </cell>
          <cell r="G92">
            <v>2.15</v>
          </cell>
          <cell r="H92">
            <v>4.48</v>
          </cell>
        </row>
        <row r="93">
          <cell r="B93" t="str">
            <v>奋勇高新技术产业开发区</v>
          </cell>
          <cell r="C93">
            <v>0</v>
          </cell>
          <cell r="D93">
            <v>0</v>
          </cell>
          <cell r="E93">
            <v>0.85</v>
          </cell>
          <cell r="F93">
            <v>0</v>
          </cell>
          <cell r="G93">
            <v>0</v>
          </cell>
          <cell r="H93">
            <v>0</v>
          </cell>
        </row>
        <row r="94">
          <cell r="B94" t="str">
            <v>赤坎区</v>
          </cell>
          <cell r="C94">
            <v>91</v>
          </cell>
          <cell r="D94">
            <v>91</v>
          </cell>
          <cell r="E94">
            <v>0.85</v>
          </cell>
          <cell r="F94">
            <v>46.41</v>
          </cell>
          <cell r="G94">
            <v>15.07</v>
          </cell>
          <cell r="H94">
            <v>31.34</v>
          </cell>
        </row>
        <row r="95">
          <cell r="B95" t="str">
            <v>霞山区</v>
          </cell>
          <cell r="C95">
            <v>122</v>
          </cell>
          <cell r="D95">
            <v>126</v>
          </cell>
          <cell r="E95">
            <v>0.85</v>
          </cell>
          <cell r="F95">
            <v>64.26</v>
          </cell>
          <cell r="G95">
            <v>20.2</v>
          </cell>
          <cell r="H95">
            <v>44.06</v>
          </cell>
        </row>
        <row r="96">
          <cell r="B96" t="str">
            <v>坡头区</v>
          </cell>
          <cell r="C96">
            <v>7</v>
          </cell>
          <cell r="D96">
            <v>7</v>
          </cell>
          <cell r="E96">
            <v>0.85</v>
          </cell>
          <cell r="F96">
            <v>3.57</v>
          </cell>
          <cell r="G96">
            <v>1.16</v>
          </cell>
          <cell r="H96">
            <v>2.41</v>
          </cell>
        </row>
        <row r="97">
          <cell r="B97" t="str">
            <v>麻章区</v>
          </cell>
          <cell r="C97">
            <v>7</v>
          </cell>
          <cell r="D97">
            <v>7</v>
          </cell>
          <cell r="E97">
            <v>0.85</v>
          </cell>
          <cell r="F97">
            <v>3.57</v>
          </cell>
          <cell r="G97">
            <v>1.16</v>
          </cell>
          <cell r="H97">
            <v>2.41</v>
          </cell>
        </row>
        <row r="98">
          <cell r="B98" t="str">
            <v>遂溪县</v>
          </cell>
          <cell r="C98">
            <v>18</v>
          </cell>
          <cell r="D98">
            <v>18</v>
          </cell>
          <cell r="E98">
            <v>0.85</v>
          </cell>
          <cell r="F98">
            <v>9.18</v>
          </cell>
          <cell r="G98">
            <v>2.98</v>
          </cell>
          <cell r="H98">
            <v>6.2</v>
          </cell>
        </row>
        <row r="99">
          <cell r="B99" t="str">
            <v>吴川市</v>
          </cell>
          <cell r="C99">
            <v>4</v>
          </cell>
          <cell r="D99">
            <v>4</v>
          </cell>
          <cell r="E99">
            <v>0.85</v>
          </cell>
          <cell r="F99">
            <v>2.04</v>
          </cell>
          <cell r="G99">
            <v>0.66</v>
          </cell>
          <cell r="H99">
            <v>1.38</v>
          </cell>
        </row>
        <row r="100">
          <cell r="B100" t="str">
            <v>茂名市</v>
          </cell>
          <cell r="C100">
            <v>87</v>
          </cell>
          <cell r="D100">
            <v>94</v>
          </cell>
        </row>
        <row r="100">
          <cell r="F100">
            <v>47.94</v>
          </cell>
          <cell r="G100">
            <v>14.4</v>
          </cell>
          <cell r="H100">
            <v>33.54</v>
          </cell>
        </row>
        <row r="101">
          <cell r="B101" t="str">
            <v>茂名市本级</v>
          </cell>
          <cell r="C101">
            <v>0</v>
          </cell>
          <cell r="D101">
            <v>0</v>
          </cell>
          <cell r="E101">
            <v>0.85</v>
          </cell>
          <cell r="F101">
            <v>0</v>
          </cell>
          <cell r="G101">
            <v>0</v>
          </cell>
          <cell r="H101">
            <v>0</v>
          </cell>
        </row>
        <row r="102">
          <cell r="B102" t="str">
            <v>其中：滨海新区</v>
          </cell>
          <cell r="C102">
            <v>0</v>
          </cell>
          <cell r="D102">
            <v>0</v>
          </cell>
          <cell r="E102">
            <v>0.85</v>
          </cell>
          <cell r="F102">
            <v>0</v>
          </cell>
          <cell r="G102">
            <v>0</v>
          </cell>
          <cell r="H102">
            <v>0</v>
          </cell>
        </row>
        <row r="103">
          <cell r="B103" t="str">
            <v>茂名市高新技术产业开发区</v>
          </cell>
          <cell r="C103">
            <v>0</v>
          </cell>
          <cell r="D103">
            <v>0</v>
          </cell>
          <cell r="E103">
            <v>0.85</v>
          </cell>
          <cell r="F103">
            <v>0</v>
          </cell>
          <cell r="G103">
            <v>0</v>
          </cell>
          <cell r="H103">
            <v>0</v>
          </cell>
        </row>
        <row r="104">
          <cell r="B104" t="str">
            <v>茂南区</v>
          </cell>
          <cell r="C104">
            <v>65</v>
          </cell>
          <cell r="D104">
            <v>66</v>
          </cell>
          <cell r="E104">
            <v>0.85</v>
          </cell>
          <cell r="F104">
            <v>33.66</v>
          </cell>
          <cell r="G104">
            <v>10.76</v>
          </cell>
          <cell r="H104">
            <v>22.9</v>
          </cell>
        </row>
        <row r="105">
          <cell r="B105" t="str">
            <v>电白区</v>
          </cell>
          <cell r="C105">
            <v>8</v>
          </cell>
          <cell r="D105">
            <v>12</v>
          </cell>
          <cell r="E105">
            <v>0.85</v>
          </cell>
          <cell r="F105">
            <v>6.12</v>
          </cell>
          <cell r="G105">
            <v>1.32</v>
          </cell>
          <cell r="H105">
            <v>4.8</v>
          </cell>
        </row>
        <row r="106">
          <cell r="B106" t="str">
            <v>信宜市</v>
          </cell>
          <cell r="C106">
            <v>14</v>
          </cell>
          <cell r="D106">
            <v>16</v>
          </cell>
          <cell r="E106">
            <v>0.85</v>
          </cell>
          <cell r="F106">
            <v>8.16</v>
          </cell>
          <cell r="G106">
            <v>2.32</v>
          </cell>
          <cell r="H106">
            <v>5.84</v>
          </cell>
        </row>
        <row r="107">
          <cell r="B107" t="str">
            <v>肇庆市</v>
          </cell>
          <cell r="C107">
            <v>267</v>
          </cell>
          <cell r="D107">
            <v>286</v>
          </cell>
        </row>
        <row r="107">
          <cell r="F107">
            <v>111.54</v>
          </cell>
          <cell r="G107">
            <v>44.22</v>
          </cell>
          <cell r="H107">
            <v>67.32</v>
          </cell>
        </row>
        <row r="108">
          <cell r="B108" t="str">
            <v>端州区</v>
          </cell>
          <cell r="C108">
            <v>173</v>
          </cell>
          <cell r="D108">
            <v>184</v>
          </cell>
          <cell r="E108">
            <v>0.65</v>
          </cell>
          <cell r="F108">
            <v>71.76</v>
          </cell>
          <cell r="G108">
            <v>28.65</v>
          </cell>
          <cell r="H108">
            <v>43.11</v>
          </cell>
        </row>
        <row r="109">
          <cell r="B109" t="str">
            <v>鼎湖区</v>
          </cell>
          <cell r="C109">
            <v>10</v>
          </cell>
          <cell r="D109">
            <v>11</v>
          </cell>
          <cell r="E109">
            <v>0.65</v>
          </cell>
          <cell r="F109">
            <v>4.29</v>
          </cell>
          <cell r="G109">
            <v>1.66</v>
          </cell>
          <cell r="H109">
            <v>2.63</v>
          </cell>
        </row>
        <row r="110">
          <cell r="B110" t="str">
            <v>高要区</v>
          </cell>
          <cell r="C110">
            <v>9</v>
          </cell>
          <cell r="D110">
            <v>11</v>
          </cell>
          <cell r="E110">
            <v>0.65</v>
          </cell>
          <cell r="F110">
            <v>4.29</v>
          </cell>
          <cell r="G110">
            <v>1.49</v>
          </cell>
          <cell r="H110">
            <v>2.8</v>
          </cell>
        </row>
        <row r="111">
          <cell r="B111" t="str">
            <v>四会市</v>
          </cell>
          <cell r="C111">
            <v>75</v>
          </cell>
          <cell r="D111">
            <v>80</v>
          </cell>
          <cell r="E111">
            <v>0.65</v>
          </cell>
          <cell r="F111">
            <v>31.2</v>
          </cell>
          <cell r="G111">
            <v>12.42</v>
          </cell>
          <cell r="H111">
            <v>18.78</v>
          </cell>
        </row>
        <row r="112">
          <cell r="B112" t="str">
            <v>清远市</v>
          </cell>
          <cell r="C112">
            <v>160</v>
          </cell>
          <cell r="D112">
            <v>165</v>
          </cell>
        </row>
        <row r="112">
          <cell r="F112">
            <v>84.15</v>
          </cell>
          <cell r="G112">
            <v>26.5</v>
          </cell>
          <cell r="H112">
            <v>57.65</v>
          </cell>
        </row>
        <row r="113">
          <cell r="B113" t="str">
            <v>清城区</v>
          </cell>
          <cell r="C113">
            <v>62</v>
          </cell>
          <cell r="D113">
            <v>65</v>
          </cell>
          <cell r="E113">
            <v>0.85</v>
          </cell>
          <cell r="F113">
            <v>33.15</v>
          </cell>
          <cell r="G113">
            <v>10.27</v>
          </cell>
          <cell r="H113">
            <v>22.88</v>
          </cell>
        </row>
        <row r="114">
          <cell r="B114" t="str">
            <v>清新区</v>
          </cell>
          <cell r="C114">
            <v>28</v>
          </cell>
          <cell r="D114">
            <v>30</v>
          </cell>
          <cell r="E114">
            <v>0.85</v>
          </cell>
          <cell r="F114">
            <v>15.3</v>
          </cell>
          <cell r="G114">
            <v>4.64</v>
          </cell>
          <cell r="H114">
            <v>10.66</v>
          </cell>
        </row>
        <row r="115">
          <cell r="B115" t="str">
            <v>佛冈县</v>
          </cell>
          <cell r="C115">
            <v>4</v>
          </cell>
          <cell r="D115">
            <v>4</v>
          </cell>
          <cell r="E115">
            <v>0.85</v>
          </cell>
          <cell r="F115">
            <v>2.04</v>
          </cell>
          <cell r="G115">
            <v>0.66</v>
          </cell>
          <cell r="H115">
            <v>1.38</v>
          </cell>
        </row>
        <row r="116">
          <cell r="B116" t="str">
            <v>阳山县</v>
          </cell>
          <cell r="C116">
            <v>30</v>
          </cell>
          <cell r="D116">
            <v>30</v>
          </cell>
          <cell r="E116">
            <v>0.85</v>
          </cell>
          <cell r="F116">
            <v>15.3</v>
          </cell>
          <cell r="G116">
            <v>4.97</v>
          </cell>
          <cell r="H116">
            <v>10.33</v>
          </cell>
        </row>
        <row r="117">
          <cell r="B117" t="str">
            <v>连州市</v>
          </cell>
          <cell r="C117">
            <v>36</v>
          </cell>
          <cell r="D117">
            <v>36</v>
          </cell>
          <cell r="E117">
            <v>0.85</v>
          </cell>
          <cell r="F117">
            <v>18.36</v>
          </cell>
          <cell r="G117">
            <v>5.96</v>
          </cell>
          <cell r="H117">
            <v>12.4</v>
          </cell>
        </row>
        <row r="118">
          <cell r="B118" t="str">
            <v>潮州市</v>
          </cell>
          <cell r="C118">
            <v>173</v>
          </cell>
          <cell r="D118">
            <v>179</v>
          </cell>
        </row>
        <row r="118">
          <cell r="F118">
            <v>91.29</v>
          </cell>
          <cell r="G118">
            <v>28.65</v>
          </cell>
          <cell r="H118">
            <v>62.64</v>
          </cell>
        </row>
        <row r="119">
          <cell r="B119" t="str">
            <v>潮州市本级</v>
          </cell>
          <cell r="C119">
            <v>5</v>
          </cell>
          <cell r="D119">
            <v>9</v>
          </cell>
          <cell r="E119">
            <v>0.85</v>
          </cell>
          <cell r="F119">
            <v>4.59</v>
          </cell>
          <cell r="G119">
            <v>0.83</v>
          </cell>
          <cell r="H119">
            <v>3.76</v>
          </cell>
        </row>
        <row r="120">
          <cell r="B120" t="str">
            <v>其中：枫溪区</v>
          </cell>
          <cell r="C120">
            <v>5</v>
          </cell>
          <cell r="D120">
            <v>9</v>
          </cell>
          <cell r="E120">
            <v>0.85</v>
          </cell>
          <cell r="F120">
            <v>4.59</v>
          </cell>
          <cell r="G120">
            <v>0.83</v>
          </cell>
          <cell r="H120">
            <v>3.76</v>
          </cell>
        </row>
        <row r="121">
          <cell r="B121" t="str">
            <v>湘桥区</v>
          </cell>
          <cell r="C121">
            <v>146</v>
          </cell>
          <cell r="D121">
            <v>149</v>
          </cell>
          <cell r="E121">
            <v>0.85</v>
          </cell>
          <cell r="F121">
            <v>75.99</v>
          </cell>
          <cell r="G121">
            <v>24.18</v>
          </cell>
          <cell r="H121">
            <v>51.81</v>
          </cell>
        </row>
        <row r="122">
          <cell r="B122" t="str">
            <v>潮安区</v>
          </cell>
          <cell r="C122">
            <v>22</v>
          </cell>
          <cell r="D122">
            <v>21</v>
          </cell>
          <cell r="E122">
            <v>0.85</v>
          </cell>
          <cell r="F122">
            <v>10.71</v>
          </cell>
          <cell r="G122">
            <v>3.64</v>
          </cell>
          <cell r="H122">
            <v>7.07</v>
          </cell>
        </row>
        <row r="123">
          <cell r="B123" t="str">
            <v>揭阳市</v>
          </cell>
          <cell r="C123">
            <v>15</v>
          </cell>
          <cell r="D123">
            <v>15</v>
          </cell>
        </row>
        <row r="123">
          <cell r="F123">
            <v>7.65</v>
          </cell>
          <cell r="G123">
            <v>2.48</v>
          </cell>
          <cell r="H123">
            <v>5.17</v>
          </cell>
        </row>
        <row r="124">
          <cell r="B124" t="str">
            <v>揭阳市本级</v>
          </cell>
          <cell r="C124">
            <v>0</v>
          </cell>
          <cell r="D124">
            <v>0</v>
          </cell>
          <cell r="E124">
            <v>0.85</v>
          </cell>
          <cell r="F124">
            <v>0</v>
          </cell>
          <cell r="G124">
            <v>0</v>
          </cell>
          <cell r="H124">
            <v>0</v>
          </cell>
        </row>
        <row r="125">
          <cell r="B125" t="str">
            <v>榕城区</v>
          </cell>
          <cell r="C125">
            <v>13</v>
          </cell>
          <cell r="D125">
            <v>13</v>
          </cell>
          <cell r="E125">
            <v>0.85</v>
          </cell>
          <cell r="F125">
            <v>6.63</v>
          </cell>
          <cell r="G125">
            <v>2.15</v>
          </cell>
          <cell r="H125">
            <v>4.48</v>
          </cell>
        </row>
        <row r="126">
          <cell r="B126" t="str">
            <v>揭东区</v>
          </cell>
          <cell r="C126">
            <v>2</v>
          </cell>
          <cell r="D126">
            <v>2</v>
          </cell>
          <cell r="E126">
            <v>0.85</v>
          </cell>
          <cell r="F126">
            <v>1.02</v>
          </cell>
          <cell r="G126">
            <v>0.33</v>
          </cell>
          <cell r="H126">
            <v>0.69</v>
          </cell>
        </row>
        <row r="127">
          <cell r="B127" t="str">
            <v>云浮市</v>
          </cell>
          <cell r="C127">
            <v>81</v>
          </cell>
          <cell r="D127">
            <v>85</v>
          </cell>
        </row>
        <row r="127">
          <cell r="F127">
            <v>43.35</v>
          </cell>
          <cell r="G127">
            <v>13.42</v>
          </cell>
          <cell r="H127">
            <v>29.93</v>
          </cell>
        </row>
        <row r="128">
          <cell r="B128" t="str">
            <v>云城区</v>
          </cell>
          <cell r="C128">
            <v>28</v>
          </cell>
          <cell r="D128">
            <v>27</v>
          </cell>
          <cell r="E128">
            <v>0.85</v>
          </cell>
          <cell r="F128">
            <v>13.77</v>
          </cell>
          <cell r="G128">
            <v>4.64</v>
          </cell>
          <cell r="H128">
            <v>9.13</v>
          </cell>
        </row>
        <row r="129">
          <cell r="B129" t="str">
            <v>云安区</v>
          </cell>
          <cell r="C129">
            <v>14</v>
          </cell>
          <cell r="D129">
            <v>16</v>
          </cell>
          <cell r="E129">
            <v>0.85</v>
          </cell>
          <cell r="F129">
            <v>8.16</v>
          </cell>
          <cell r="G129">
            <v>2.32</v>
          </cell>
          <cell r="H129">
            <v>5.84</v>
          </cell>
        </row>
        <row r="130">
          <cell r="B130" t="str">
            <v>郁南县</v>
          </cell>
          <cell r="C130">
            <v>39</v>
          </cell>
          <cell r="D130">
            <v>42</v>
          </cell>
          <cell r="E130">
            <v>0.85</v>
          </cell>
          <cell r="F130">
            <v>21.42</v>
          </cell>
          <cell r="G130">
            <v>6.46</v>
          </cell>
          <cell r="H130">
            <v>14.96</v>
          </cell>
        </row>
        <row r="131">
          <cell r="B131" t="str">
            <v>财政省直管县小计</v>
          </cell>
          <cell r="C131">
            <v>558</v>
          </cell>
          <cell r="D131">
            <v>603</v>
          </cell>
          <cell r="E131">
            <v>32.55</v>
          </cell>
          <cell r="F131">
            <v>322.26</v>
          </cell>
          <cell r="G131">
            <v>92.42</v>
          </cell>
          <cell r="H131">
            <v>229.84</v>
          </cell>
        </row>
        <row r="132">
          <cell r="B132" t="str">
            <v>南澳县</v>
          </cell>
          <cell r="C132">
            <v>9</v>
          </cell>
          <cell r="D132">
            <v>12</v>
          </cell>
          <cell r="E132">
            <v>0.85</v>
          </cell>
          <cell r="F132">
            <v>6.12</v>
          </cell>
          <cell r="G132">
            <v>1.49</v>
          </cell>
          <cell r="H132">
            <v>4.63</v>
          </cell>
        </row>
        <row r="133">
          <cell r="B133" t="str">
            <v>南雄市</v>
          </cell>
          <cell r="C133">
            <v>78</v>
          </cell>
          <cell r="D133">
            <v>81</v>
          </cell>
          <cell r="E133">
            <v>1</v>
          </cell>
          <cell r="F133">
            <v>48.6</v>
          </cell>
          <cell r="G133">
            <v>12.92</v>
          </cell>
          <cell r="H133">
            <v>35.68</v>
          </cell>
        </row>
        <row r="134">
          <cell r="B134" t="str">
            <v>仁化县</v>
          </cell>
          <cell r="C134">
            <v>20</v>
          </cell>
          <cell r="D134">
            <v>21</v>
          </cell>
          <cell r="E134">
            <v>0.85</v>
          </cell>
          <cell r="F134">
            <v>10.71</v>
          </cell>
          <cell r="G134">
            <v>3.31</v>
          </cell>
          <cell r="H134">
            <v>7.4</v>
          </cell>
        </row>
        <row r="135">
          <cell r="B135" t="str">
            <v>乳源瑶族自治县</v>
          </cell>
          <cell r="C135">
            <v>5</v>
          </cell>
          <cell r="D135">
            <v>5</v>
          </cell>
          <cell r="E135">
            <v>1</v>
          </cell>
          <cell r="F135">
            <v>3</v>
          </cell>
          <cell r="G135">
            <v>0.83</v>
          </cell>
          <cell r="H135">
            <v>2.17</v>
          </cell>
        </row>
        <row r="136">
          <cell r="B136" t="str">
            <v>翁源县</v>
          </cell>
          <cell r="C136">
            <v>20</v>
          </cell>
          <cell r="D136">
            <v>24</v>
          </cell>
          <cell r="E136">
            <v>0.85</v>
          </cell>
          <cell r="F136">
            <v>12.24</v>
          </cell>
          <cell r="G136">
            <v>3.31</v>
          </cell>
          <cell r="H136">
            <v>8.93</v>
          </cell>
        </row>
        <row r="137">
          <cell r="B137" t="str">
            <v>紫金县</v>
          </cell>
          <cell r="C137">
            <v>2</v>
          </cell>
          <cell r="D137">
            <v>2</v>
          </cell>
          <cell r="E137">
            <v>1</v>
          </cell>
          <cell r="F137">
            <v>1.2</v>
          </cell>
          <cell r="G137">
            <v>0.33</v>
          </cell>
          <cell r="H137">
            <v>0.87</v>
          </cell>
        </row>
        <row r="138">
          <cell r="B138" t="str">
            <v>龙川县</v>
          </cell>
          <cell r="C138">
            <v>0</v>
          </cell>
          <cell r="D138">
            <v>0</v>
          </cell>
          <cell r="E138">
            <v>1</v>
          </cell>
          <cell r="F138">
            <v>0</v>
          </cell>
          <cell r="G138">
            <v>0</v>
          </cell>
          <cell r="H138">
            <v>0</v>
          </cell>
        </row>
        <row r="139">
          <cell r="B139" t="str">
            <v>连平县</v>
          </cell>
          <cell r="C139">
            <v>10</v>
          </cell>
          <cell r="D139">
            <v>11</v>
          </cell>
          <cell r="E139">
            <v>1</v>
          </cell>
          <cell r="F139">
            <v>6.6</v>
          </cell>
          <cell r="G139">
            <v>1.66</v>
          </cell>
          <cell r="H139">
            <v>4.94</v>
          </cell>
        </row>
        <row r="140">
          <cell r="B140" t="str">
            <v>兴宁市</v>
          </cell>
          <cell r="C140">
            <v>32</v>
          </cell>
          <cell r="D140">
            <v>36</v>
          </cell>
          <cell r="E140">
            <v>1</v>
          </cell>
          <cell r="F140">
            <v>21.6</v>
          </cell>
          <cell r="G140">
            <v>5.3</v>
          </cell>
          <cell r="H140">
            <v>16.3</v>
          </cell>
        </row>
        <row r="141">
          <cell r="B141" t="str">
            <v>五华县</v>
          </cell>
          <cell r="C141">
            <v>3</v>
          </cell>
          <cell r="D141">
            <v>2</v>
          </cell>
          <cell r="E141">
            <v>1</v>
          </cell>
          <cell r="F141">
            <v>1.2</v>
          </cell>
          <cell r="G141">
            <v>0.5</v>
          </cell>
          <cell r="H141">
            <v>0.7</v>
          </cell>
        </row>
        <row r="142">
          <cell r="B142" t="str">
            <v>丰顺县</v>
          </cell>
          <cell r="C142">
            <v>8</v>
          </cell>
          <cell r="D142">
            <v>9</v>
          </cell>
          <cell r="E142">
            <v>1</v>
          </cell>
          <cell r="F142">
            <v>5.4</v>
          </cell>
          <cell r="G142">
            <v>1.32</v>
          </cell>
          <cell r="H142">
            <v>4.08</v>
          </cell>
        </row>
        <row r="143">
          <cell r="B143" t="str">
            <v>大埔县</v>
          </cell>
          <cell r="C143">
            <v>5</v>
          </cell>
          <cell r="D143">
            <v>7</v>
          </cell>
          <cell r="E143">
            <v>1</v>
          </cell>
          <cell r="F143">
            <v>4.2</v>
          </cell>
          <cell r="G143">
            <v>0.83</v>
          </cell>
          <cell r="H143">
            <v>3.37</v>
          </cell>
        </row>
        <row r="144">
          <cell r="B144" t="str">
            <v>博罗县</v>
          </cell>
          <cell r="C144">
            <v>28</v>
          </cell>
          <cell r="D144">
            <v>30</v>
          </cell>
          <cell r="E144">
            <v>0.65</v>
          </cell>
          <cell r="F144">
            <v>11.7</v>
          </cell>
          <cell r="G144">
            <v>4.64</v>
          </cell>
          <cell r="H144">
            <v>7.06</v>
          </cell>
        </row>
        <row r="145">
          <cell r="B145" t="str">
            <v>陆河县</v>
          </cell>
          <cell r="C145">
            <v>3</v>
          </cell>
          <cell r="D145">
            <v>4</v>
          </cell>
          <cell r="E145">
            <v>1</v>
          </cell>
          <cell r="F145">
            <v>2.4</v>
          </cell>
          <cell r="G145">
            <v>0.5</v>
          </cell>
          <cell r="H145">
            <v>1.9</v>
          </cell>
        </row>
        <row r="146">
          <cell r="B146" t="str">
            <v>陆丰市</v>
          </cell>
          <cell r="C146">
            <v>2</v>
          </cell>
          <cell r="D146">
            <v>1</v>
          </cell>
          <cell r="E146">
            <v>1</v>
          </cell>
          <cell r="F146">
            <v>0.6</v>
          </cell>
          <cell r="G146">
            <v>0.33</v>
          </cell>
          <cell r="H146">
            <v>0.27</v>
          </cell>
        </row>
        <row r="147">
          <cell r="B147" t="str">
            <v>海丰县</v>
          </cell>
          <cell r="C147">
            <v>4</v>
          </cell>
          <cell r="D147">
            <v>4</v>
          </cell>
          <cell r="E147">
            <v>1</v>
          </cell>
          <cell r="F147">
            <v>2.4</v>
          </cell>
          <cell r="G147">
            <v>0.66</v>
          </cell>
          <cell r="H147">
            <v>1.74</v>
          </cell>
        </row>
        <row r="148">
          <cell r="B148" t="str">
            <v>阳春市</v>
          </cell>
          <cell r="C148">
            <v>18</v>
          </cell>
          <cell r="D148">
            <v>27</v>
          </cell>
          <cell r="E148">
            <v>0.85</v>
          </cell>
          <cell r="F148">
            <v>13.77</v>
          </cell>
          <cell r="G148">
            <v>2.98</v>
          </cell>
          <cell r="H148">
            <v>10.79</v>
          </cell>
        </row>
        <row r="149">
          <cell r="B149" t="str">
            <v>徐闻县</v>
          </cell>
          <cell r="C149">
            <v>25</v>
          </cell>
          <cell r="D149">
            <v>27</v>
          </cell>
          <cell r="E149">
            <v>0.85</v>
          </cell>
          <cell r="F149">
            <v>13.77</v>
          </cell>
          <cell r="G149">
            <v>4.14</v>
          </cell>
          <cell r="H149">
            <v>9.63</v>
          </cell>
        </row>
        <row r="150">
          <cell r="B150" t="str">
            <v>廉江市</v>
          </cell>
          <cell r="C150">
            <v>28</v>
          </cell>
          <cell r="D150">
            <v>30</v>
          </cell>
          <cell r="E150">
            <v>0.85</v>
          </cell>
          <cell r="F150">
            <v>15.3</v>
          </cell>
          <cell r="G150">
            <v>4.64</v>
          </cell>
          <cell r="H150">
            <v>10.66</v>
          </cell>
        </row>
        <row r="151">
          <cell r="B151" t="str">
            <v>雷州市</v>
          </cell>
          <cell r="C151">
            <v>10</v>
          </cell>
          <cell r="D151">
            <v>10</v>
          </cell>
          <cell r="E151">
            <v>0.85</v>
          </cell>
          <cell r="F151">
            <v>5.1</v>
          </cell>
          <cell r="G151">
            <v>1.66</v>
          </cell>
          <cell r="H151">
            <v>3.44</v>
          </cell>
        </row>
        <row r="152">
          <cell r="B152" t="str">
            <v>高州市</v>
          </cell>
          <cell r="C152">
            <v>13</v>
          </cell>
          <cell r="D152">
            <v>14</v>
          </cell>
          <cell r="E152">
            <v>0.85</v>
          </cell>
          <cell r="F152">
            <v>7.14</v>
          </cell>
          <cell r="G152">
            <v>2.15</v>
          </cell>
          <cell r="H152">
            <v>4.99</v>
          </cell>
        </row>
        <row r="153">
          <cell r="B153" t="str">
            <v>化州市</v>
          </cell>
          <cell r="C153">
            <v>10</v>
          </cell>
          <cell r="D153">
            <v>9</v>
          </cell>
          <cell r="E153">
            <v>0.85</v>
          </cell>
          <cell r="F153">
            <v>4.59</v>
          </cell>
          <cell r="G153">
            <v>1.66</v>
          </cell>
          <cell r="H153">
            <v>2.93</v>
          </cell>
        </row>
        <row r="154">
          <cell r="B154" t="str">
            <v>封开县</v>
          </cell>
          <cell r="C154">
            <v>11</v>
          </cell>
          <cell r="D154">
            <v>13</v>
          </cell>
          <cell r="E154">
            <v>0.85</v>
          </cell>
          <cell r="F154">
            <v>6.63</v>
          </cell>
          <cell r="G154">
            <v>1.82</v>
          </cell>
          <cell r="H154">
            <v>4.81</v>
          </cell>
        </row>
        <row r="155">
          <cell r="B155" t="str">
            <v>怀集县</v>
          </cell>
          <cell r="C155">
            <v>20</v>
          </cell>
          <cell r="D155">
            <v>22</v>
          </cell>
          <cell r="E155">
            <v>0.85</v>
          </cell>
          <cell r="F155">
            <v>11.22</v>
          </cell>
          <cell r="G155">
            <v>3.31</v>
          </cell>
          <cell r="H155">
            <v>7.91</v>
          </cell>
        </row>
        <row r="156">
          <cell r="B156" t="str">
            <v>德庆县</v>
          </cell>
          <cell r="C156">
            <v>9</v>
          </cell>
          <cell r="D156">
            <v>8</v>
          </cell>
          <cell r="E156">
            <v>0.85</v>
          </cell>
          <cell r="F156">
            <v>4.08</v>
          </cell>
          <cell r="G156">
            <v>1.49</v>
          </cell>
          <cell r="H156">
            <v>2.59</v>
          </cell>
        </row>
        <row r="157">
          <cell r="B157" t="str">
            <v>广宁县</v>
          </cell>
          <cell r="C157">
            <v>9</v>
          </cell>
          <cell r="D157">
            <v>11</v>
          </cell>
          <cell r="E157">
            <v>0.85</v>
          </cell>
          <cell r="F157">
            <v>5.61</v>
          </cell>
          <cell r="G157">
            <v>1.49</v>
          </cell>
          <cell r="H157">
            <v>4.12</v>
          </cell>
        </row>
        <row r="158">
          <cell r="B158" t="str">
            <v>英德市</v>
          </cell>
          <cell r="C158">
            <v>80</v>
          </cell>
          <cell r="D158">
            <v>80</v>
          </cell>
          <cell r="E158">
            <v>0.85</v>
          </cell>
          <cell r="F158">
            <v>40.8</v>
          </cell>
          <cell r="G158">
            <v>13.25</v>
          </cell>
          <cell r="H158">
            <v>27.55</v>
          </cell>
        </row>
        <row r="159">
          <cell r="B159" t="str">
            <v>连山壮族瑶族自治县</v>
          </cell>
          <cell r="C159">
            <v>6</v>
          </cell>
          <cell r="D159">
            <v>6</v>
          </cell>
          <cell r="E159">
            <v>1</v>
          </cell>
          <cell r="F159">
            <v>3.6</v>
          </cell>
          <cell r="G159">
            <v>0.99</v>
          </cell>
          <cell r="H159">
            <v>2.61</v>
          </cell>
        </row>
        <row r="160">
          <cell r="B160" t="str">
            <v>连南瑶族自治县</v>
          </cell>
          <cell r="C160">
            <v>4</v>
          </cell>
          <cell r="D160">
            <v>3</v>
          </cell>
          <cell r="E160">
            <v>1</v>
          </cell>
          <cell r="F160">
            <v>1.8</v>
          </cell>
          <cell r="G160">
            <v>0.66</v>
          </cell>
          <cell r="H160">
            <v>1.14</v>
          </cell>
        </row>
        <row r="161">
          <cell r="B161" t="str">
            <v>饶平县</v>
          </cell>
          <cell r="C161">
            <v>37</v>
          </cell>
          <cell r="D161">
            <v>40</v>
          </cell>
          <cell r="E161">
            <v>1</v>
          </cell>
          <cell r="F161">
            <v>24</v>
          </cell>
          <cell r="G161">
            <v>6.13</v>
          </cell>
          <cell r="H161">
            <v>17.87</v>
          </cell>
        </row>
        <row r="162">
          <cell r="B162" t="str">
            <v>普宁市</v>
          </cell>
          <cell r="C162">
            <v>0</v>
          </cell>
          <cell r="D162">
            <v>0</v>
          </cell>
          <cell r="E162">
            <v>1</v>
          </cell>
          <cell r="F162">
            <v>0</v>
          </cell>
          <cell r="G162">
            <v>0</v>
          </cell>
          <cell r="H162">
            <v>0</v>
          </cell>
        </row>
        <row r="163">
          <cell r="B163" t="str">
            <v>揭西县</v>
          </cell>
          <cell r="C163">
            <v>0</v>
          </cell>
          <cell r="D163">
            <v>0</v>
          </cell>
          <cell r="E163">
            <v>1</v>
          </cell>
          <cell r="F163">
            <v>0</v>
          </cell>
          <cell r="G163">
            <v>0</v>
          </cell>
          <cell r="H163">
            <v>0</v>
          </cell>
        </row>
        <row r="164">
          <cell r="B164" t="str">
            <v>惠来县</v>
          </cell>
          <cell r="C164">
            <v>0</v>
          </cell>
          <cell r="D164">
            <v>0</v>
          </cell>
          <cell r="E164">
            <v>1</v>
          </cell>
          <cell r="F164">
            <v>0</v>
          </cell>
          <cell r="G164">
            <v>0</v>
          </cell>
          <cell r="H164">
            <v>0</v>
          </cell>
        </row>
        <row r="165">
          <cell r="B165" t="str">
            <v>罗定市</v>
          </cell>
          <cell r="C165">
            <v>32</v>
          </cell>
          <cell r="D165">
            <v>38</v>
          </cell>
          <cell r="E165">
            <v>0.85</v>
          </cell>
          <cell r="F165">
            <v>19.38</v>
          </cell>
          <cell r="G165">
            <v>5.3</v>
          </cell>
          <cell r="H165">
            <v>14.08</v>
          </cell>
        </row>
        <row r="166">
          <cell r="B166" t="str">
            <v>新兴县</v>
          </cell>
          <cell r="C166">
            <v>14</v>
          </cell>
          <cell r="D166">
            <v>14</v>
          </cell>
          <cell r="E166">
            <v>0.85</v>
          </cell>
          <cell r="F166">
            <v>7.14</v>
          </cell>
          <cell r="G166">
            <v>2.32</v>
          </cell>
          <cell r="H166">
            <v>4.82</v>
          </cell>
        </row>
        <row r="167">
          <cell r="B167" t="str">
            <v>横琴粤澳深度合作区</v>
          </cell>
          <cell r="C167">
            <v>3</v>
          </cell>
          <cell r="D167">
            <v>2</v>
          </cell>
          <cell r="E167">
            <v>0.3</v>
          </cell>
          <cell r="F167">
            <v>0.36</v>
          </cell>
          <cell r="G167">
            <v>0.5</v>
          </cell>
          <cell r="H167">
            <v>-0.14</v>
          </cell>
        </row>
        <row r="168">
          <cell r="B168" t="str">
            <v>备注：
1.根据《关于进一步做好计划生育特殊困难家庭扶助工作的通知》（粤卫〔2014〕86号），独生子女伤残家庭省级财政补助标准为500元/人/月，补助比例分4档。根据《财政部 国家卫生健康委员会关于提高计划生育家庭特别扶助制度扶助标准的通知》（财社〔2022〕49号），中央财政补助标准提高至460元/人/月，补助比例为30%。
2.2022年奖励人数的统计口径为广东家庭发展奖扶信息管理系统中2022年6月30日时点统计数；
3.非建制区补助资金下达所在地级市本级；
4.深汕特别合作区的资金直接划拨至深圳市；
5.揭阳市本级已于2022年6月20日划至揭阳市榕城区，无奖励对象，为方便总表统计，所以增加此项；
6.横琴粤澳深度合作区2023年起资金直接划拨至该区；2022年预拨资金已下达至珠海市本级，2022年度资金由珠海市进行结算。</v>
          </cell>
        </row>
      </sheetData>
      <sheetData sheetId="3" refreshError="1"/>
      <sheetData sheetId="4" refreshError="1">
        <row r="1">
          <cell r="B1" t="str">
            <v>附件6-3</v>
          </cell>
        </row>
        <row r="2">
          <cell r="B2" t="str">
            <v>提前下达2023年计划生育特别扶助制度（独生子女死亡家庭）省级补助资金分配表</v>
          </cell>
        </row>
        <row r="4">
          <cell r="B4" t="str">
            <v>地区</v>
          </cell>
          <cell r="C4" t="str">
            <v>2022年中央补助对象人数</v>
          </cell>
          <cell r="D4" t="str">
            <v>2022年省财政补助人数</v>
          </cell>
          <cell r="E4" t="str">
            <v>省级以上财政补助比例</v>
          </cell>
          <cell r="F4" t="str">
            <v>省级以上财政补助资金</v>
          </cell>
          <cell r="G4" t="str">
            <v>中央财政应补助资金</v>
          </cell>
          <cell r="H4" t="str">
            <v>2023年省财政预拨补助资金</v>
          </cell>
        </row>
        <row r="6">
          <cell r="B6" t="str">
            <v>栏次</v>
          </cell>
          <cell r="C6" t="str">
            <v>1栏</v>
          </cell>
          <cell r="D6" t="str">
            <v>2栏</v>
          </cell>
          <cell r="E6" t="str">
            <v>3栏</v>
          </cell>
          <cell r="F6" t="str">
            <v>4栏=2栏*3栏*800*12</v>
          </cell>
          <cell r="G6" t="str">
            <v>5栏=1栏*30%*590*12</v>
          </cell>
          <cell r="H6" t="str">
            <v>6栏=4栏-5栏</v>
          </cell>
        </row>
        <row r="7">
          <cell r="B7" t="str">
            <v>合计</v>
          </cell>
          <cell r="C7">
            <v>16550</v>
          </cell>
          <cell r="D7">
            <v>18157</v>
          </cell>
        </row>
        <row r="7">
          <cell r="F7">
            <v>8978.78</v>
          </cell>
          <cell r="G7">
            <v>3472.26</v>
          </cell>
          <cell r="H7">
            <v>5506.52</v>
          </cell>
        </row>
        <row r="8">
          <cell r="B8" t="str">
            <v>各地市小计</v>
          </cell>
          <cell r="C8">
            <v>15004</v>
          </cell>
          <cell r="D8">
            <v>16512</v>
          </cell>
        </row>
        <row r="8">
          <cell r="F8">
            <v>7572.87</v>
          </cell>
          <cell r="G8">
            <v>3143.88</v>
          </cell>
          <cell r="H8">
            <v>4428.99</v>
          </cell>
        </row>
        <row r="9">
          <cell r="B9" t="str">
            <v>广州市</v>
          </cell>
          <cell r="C9">
            <v>5847</v>
          </cell>
          <cell r="D9">
            <v>6628</v>
          </cell>
        </row>
        <row r="9">
          <cell r="F9">
            <v>1908.85</v>
          </cell>
          <cell r="G9">
            <v>1241.92</v>
          </cell>
          <cell r="H9">
            <v>666.93</v>
          </cell>
        </row>
        <row r="10">
          <cell r="B10" t="str">
            <v>荔湾区</v>
          </cell>
          <cell r="C10">
            <v>1231</v>
          </cell>
          <cell r="D10">
            <v>1358</v>
          </cell>
          <cell r="E10">
            <v>0.3</v>
          </cell>
          <cell r="F10">
            <v>391.1</v>
          </cell>
          <cell r="G10">
            <v>261.46</v>
          </cell>
          <cell r="H10">
            <v>129.64</v>
          </cell>
        </row>
        <row r="11">
          <cell r="B11" t="str">
            <v>越秀区</v>
          </cell>
          <cell r="C11">
            <v>1475</v>
          </cell>
          <cell r="D11">
            <v>1578</v>
          </cell>
          <cell r="E11">
            <v>0.3</v>
          </cell>
          <cell r="F11">
            <v>454.46</v>
          </cell>
          <cell r="G11">
            <v>313.29</v>
          </cell>
          <cell r="H11">
            <v>141.17</v>
          </cell>
        </row>
        <row r="12">
          <cell r="B12" t="str">
            <v>海珠区</v>
          </cell>
          <cell r="C12">
            <v>1323</v>
          </cell>
          <cell r="D12">
            <v>1633</v>
          </cell>
          <cell r="E12">
            <v>0.3</v>
          </cell>
          <cell r="F12">
            <v>470.3</v>
          </cell>
          <cell r="G12">
            <v>281.01</v>
          </cell>
          <cell r="H12">
            <v>189.29</v>
          </cell>
        </row>
        <row r="13">
          <cell r="B13" t="str">
            <v>天河区</v>
          </cell>
          <cell r="C13">
            <v>519</v>
          </cell>
          <cell r="D13">
            <v>575</v>
          </cell>
          <cell r="E13">
            <v>0.3</v>
          </cell>
          <cell r="F13">
            <v>165.6</v>
          </cell>
          <cell r="G13">
            <v>110.24</v>
          </cell>
          <cell r="H13">
            <v>55.36</v>
          </cell>
        </row>
        <row r="14">
          <cell r="B14" t="str">
            <v>白云区</v>
          </cell>
          <cell r="C14">
            <v>395</v>
          </cell>
          <cell r="D14">
            <v>443</v>
          </cell>
          <cell r="E14">
            <v>0.3</v>
          </cell>
          <cell r="F14">
            <v>127.58</v>
          </cell>
          <cell r="G14">
            <v>83.9</v>
          </cell>
          <cell r="H14">
            <v>43.68</v>
          </cell>
        </row>
        <row r="15">
          <cell r="B15" t="str">
            <v>黄埔区</v>
          </cell>
          <cell r="C15">
            <v>161</v>
          </cell>
          <cell r="D15">
            <v>202</v>
          </cell>
          <cell r="E15">
            <v>0.3</v>
          </cell>
          <cell r="F15">
            <v>58.18</v>
          </cell>
          <cell r="G15">
            <v>34.2</v>
          </cell>
          <cell r="H15">
            <v>23.98</v>
          </cell>
        </row>
        <row r="16">
          <cell r="B16" t="str">
            <v>番禺区</v>
          </cell>
          <cell r="C16">
            <v>254</v>
          </cell>
          <cell r="D16">
            <v>283</v>
          </cell>
          <cell r="E16">
            <v>0.3</v>
          </cell>
          <cell r="F16">
            <v>81.5</v>
          </cell>
          <cell r="G16">
            <v>53.95</v>
          </cell>
          <cell r="H16">
            <v>27.55</v>
          </cell>
        </row>
        <row r="17">
          <cell r="B17" t="str">
            <v>花都区</v>
          </cell>
          <cell r="C17">
            <v>153</v>
          </cell>
          <cell r="D17">
            <v>163</v>
          </cell>
          <cell r="E17">
            <v>0.3</v>
          </cell>
          <cell r="F17">
            <v>46.94</v>
          </cell>
          <cell r="G17">
            <v>32.5</v>
          </cell>
          <cell r="H17">
            <v>14.44</v>
          </cell>
        </row>
        <row r="18">
          <cell r="B18" t="str">
            <v>南沙区</v>
          </cell>
          <cell r="C18">
            <v>118</v>
          </cell>
          <cell r="D18">
            <v>136</v>
          </cell>
          <cell r="E18">
            <v>0.3</v>
          </cell>
          <cell r="F18">
            <v>39.17</v>
          </cell>
          <cell r="G18">
            <v>25.06</v>
          </cell>
          <cell r="H18">
            <v>14.11</v>
          </cell>
        </row>
        <row r="19">
          <cell r="B19" t="str">
            <v>从化区</v>
          </cell>
          <cell r="C19">
            <v>99</v>
          </cell>
          <cell r="D19">
            <v>107</v>
          </cell>
          <cell r="E19">
            <v>0.3</v>
          </cell>
          <cell r="F19">
            <v>30.82</v>
          </cell>
          <cell r="G19">
            <v>21.03</v>
          </cell>
          <cell r="H19">
            <v>9.79</v>
          </cell>
        </row>
        <row r="20">
          <cell r="B20" t="str">
            <v>增城区</v>
          </cell>
          <cell r="C20">
            <v>119</v>
          </cell>
          <cell r="D20">
            <v>150</v>
          </cell>
          <cell r="E20">
            <v>0.3</v>
          </cell>
          <cell r="F20">
            <v>43.2</v>
          </cell>
          <cell r="G20">
            <v>25.28</v>
          </cell>
          <cell r="H20">
            <v>17.92</v>
          </cell>
        </row>
        <row r="21">
          <cell r="B21" t="str">
            <v>深圳市深汕特别合作区</v>
          </cell>
          <cell r="C21">
            <v>0</v>
          </cell>
          <cell r="D21">
            <v>0</v>
          </cell>
          <cell r="E21">
            <v>0.3</v>
          </cell>
          <cell r="F21">
            <v>0</v>
          </cell>
          <cell r="G21">
            <v>0</v>
          </cell>
          <cell r="H21">
            <v>0</v>
          </cell>
        </row>
        <row r="22">
          <cell r="B22" t="str">
            <v>珠海市</v>
          </cell>
          <cell r="C22">
            <v>514</v>
          </cell>
          <cell r="D22">
            <v>562</v>
          </cell>
        </row>
        <row r="22">
          <cell r="F22">
            <v>161.85</v>
          </cell>
          <cell r="G22">
            <v>109.17</v>
          </cell>
          <cell r="H22">
            <v>52.68</v>
          </cell>
        </row>
        <row r="23">
          <cell r="B23" t="str">
            <v>珠海市本级</v>
          </cell>
          <cell r="C23">
            <v>18</v>
          </cell>
          <cell r="D23">
            <v>23</v>
          </cell>
          <cell r="E23">
            <v>0.3</v>
          </cell>
          <cell r="F23">
            <v>6.62</v>
          </cell>
          <cell r="G23">
            <v>3.82</v>
          </cell>
          <cell r="H23">
            <v>2.8</v>
          </cell>
        </row>
        <row r="24">
          <cell r="B24" t="str">
            <v>其中：珠海市高新技术产业开发区</v>
          </cell>
          <cell r="C24">
            <v>18</v>
          </cell>
          <cell r="D24">
            <v>19</v>
          </cell>
          <cell r="E24">
            <v>0.3</v>
          </cell>
          <cell r="F24">
            <v>5.47</v>
          </cell>
          <cell r="G24">
            <v>3.82</v>
          </cell>
          <cell r="H24">
            <v>1.65</v>
          </cell>
        </row>
        <row r="25">
          <cell r="B25" t="str">
            <v>鹤洲新区筹备组</v>
          </cell>
          <cell r="C25">
            <v>0</v>
          </cell>
          <cell r="D25">
            <v>4</v>
          </cell>
          <cell r="E25">
            <v>0.3</v>
          </cell>
          <cell r="F25">
            <v>1.15</v>
          </cell>
          <cell r="G25">
            <v>0</v>
          </cell>
          <cell r="H25">
            <v>1.15</v>
          </cell>
        </row>
        <row r="26">
          <cell r="B26" t="str">
            <v>香洲区</v>
          </cell>
          <cell r="C26">
            <v>360</v>
          </cell>
          <cell r="D26">
            <v>394</v>
          </cell>
          <cell r="E26">
            <v>0.3</v>
          </cell>
          <cell r="F26">
            <v>113.47</v>
          </cell>
          <cell r="G26">
            <v>76.46</v>
          </cell>
          <cell r="H26">
            <v>37.01</v>
          </cell>
        </row>
        <row r="27">
          <cell r="B27" t="str">
            <v>斗门区</v>
          </cell>
          <cell r="C27">
            <v>82</v>
          </cell>
          <cell r="D27">
            <v>89</v>
          </cell>
          <cell r="E27">
            <v>0.3</v>
          </cell>
          <cell r="F27">
            <v>25.63</v>
          </cell>
          <cell r="G27">
            <v>17.42</v>
          </cell>
          <cell r="H27">
            <v>8.21</v>
          </cell>
        </row>
        <row r="28">
          <cell r="B28" t="str">
            <v>金湾区</v>
          </cell>
          <cell r="C28">
            <v>54</v>
          </cell>
          <cell r="D28">
            <v>56</v>
          </cell>
          <cell r="E28">
            <v>0.3</v>
          </cell>
          <cell r="F28">
            <v>16.13</v>
          </cell>
          <cell r="G28">
            <v>11.47</v>
          </cell>
          <cell r="H28">
            <v>4.66</v>
          </cell>
        </row>
        <row r="29">
          <cell r="B29" t="str">
            <v>汕头市</v>
          </cell>
          <cell r="C29">
            <v>654</v>
          </cell>
          <cell r="D29">
            <v>687</v>
          </cell>
        </row>
        <row r="29">
          <cell r="F29">
            <v>564.92</v>
          </cell>
          <cell r="G29">
            <v>138.91</v>
          </cell>
          <cell r="H29">
            <v>426.01</v>
          </cell>
        </row>
        <row r="30">
          <cell r="B30" t="str">
            <v>龙湖区</v>
          </cell>
          <cell r="C30">
            <v>129</v>
          </cell>
          <cell r="D30">
            <v>131</v>
          </cell>
          <cell r="E30">
            <v>0.85</v>
          </cell>
          <cell r="F30">
            <v>106.9</v>
          </cell>
          <cell r="G30">
            <v>27.4</v>
          </cell>
          <cell r="H30">
            <v>79.5</v>
          </cell>
        </row>
        <row r="31">
          <cell r="B31" t="str">
            <v>金平区</v>
          </cell>
          <cell r="C31">
            <v>409</v>
          </cell>
          <cell r="D31">
            <v>436</v>
          </cell>
          <cell r="E31">
            <v>0.85</v>
          </cell>
          <cell r="F31">
            <v>355.78</v>
          </cell>
          <cell r="G31">
            <v>86.87</v>
          </cell>
          <cell r="H31">
            <v>268.91</v>
          </cell>
        </row>
        <row r="32">
          <cell r="B32" t="str">
            <v>濠江区</v>
          </cell>
          <cell r="C32">
            <v>7</v>
          </cell>
          <cell r="D32">
            <v>7</v>
          </cell>
          <cell r="E32">
            <v>0.85</v>
          </cell>
          <cell r="F32">
            <v>5.71</v>
          </cell>
          <cell r="G32">
            <v>1.49</v>
          </cell>
          <cell r="H32">
            <v>4.22</v>
          </cell>
        </row>
        <row r="33">
          <cell r="B33" t="str">
            <v>潮阳区</v>
          </cell>
          <cell r="C33">
            <v>16</v>
          </cell>
          <cell r="D33">
            <v>17</v>
          </cell>
          <cell r="E33">
            <v>1</v>
          </cell>
          <cell r="F33">
            <v>16.32</v>
          </cell>
          <cell r="G33">
            <v>3.4</v>
          </cell>
          <cell r="H33">
            <v>12.92</v>
          </cell>
        </row>
        <row r="34">
          <cell r="B34" t="str">
            <v>潮南区</v>
          </cell>
          <cell r="C34">
            <v>12</v>
          </cell>
          <cell r="D34">
            <v>13</v>
          </cell>
          <cell r="E34">
            <v>1</v>
          </cell>
          <cell r="F34">
            <v>12.48</v>
          </cell>
          <cell r="G34">
            <v>2.55</v>
          </cell>
          <cell r="H34">
            <v>9.93</v>
          </cell>
        </row>
        <row r="35">
          <cell r="B35" t="str">
            <v>澄海区</v>
          </cell>
          <cell r="C35">
            <v>81</v>
          </cell>
          <cell r="D35">
            <v>83</v>
          </cell>
          <cell r="E35">
            <v>0.85</v>
          </cell>
          <cell r="F35">
            <v>67.73</v>
          </cell>
          <cell r="G35">
            <v>17.2</v>
          </cell>
          <cell r="H35">
            <v>50.53</v>
          </cell>
        </row>
        <row r="36">
          <cell r="B36" t="str">
            <v>佛山市</v>
          </cell>
          <cell r="C36">
            <v>1580</v>
          </cell>
          <cell r="D36">
            <v>1741</v>
          </cell>
        </row>
        <row r="36">
          <cell r="F36">
            <v>501.41</v>
          </cell>
          <cell r="G36">
            <v>335.58</v>
          </cell>
          <cell r="H36">
            <v>165.83</v>
          </cell>
        </row>
        <row r="37">
          <cell r="B37" t="str">
            <v>禅城区</v>
          </cell>
          <cell r="C37">
            <v>530</v>
          </cell>
          <cell r="D37">
            <v>558</v>
          </cell>
          <cell r="E37">
            <v>0.3</v>
          </cell>
          <cell r="F37">
            <v>160.7</v>
          </cell>
          <cell r="G37">
            <v>112.57</v>
          </cell>
          <cell r="H37">
            <v>48.13</v>
          </cell>
        </row>
        <row r="38">
          <cell r="B38" t="str">
            <v>南海区</v>
          </cell>
          <cell r="C38">
            <v>314</v>
          </cell>
          <cell r="D38">
            <v>341</v>
          </cell>
          <cell r="E38">
            <v>0.3</v>
          </cell>
          <cell r="F38">
            <v>98.21</v>
          </cell>
          <cell r="G38">
            <v>66.69</v>
          </cell>
          <cell r="H38">
            <v>31.52</v>
          </cell>
        </row>
        <row r="39">
          <cell r="B39" t="str">
            <v>顺德区</v>
          </cell>
          <cell r="C39">
            <v>430</v>
          </cell>
          <cell r="D39">
            <v>491</v>
          </cell>
          <cell r="E39">
            <v>0.3</v>
          </cell>
          <cell r="F39">
            <v>141.41</v>
          </cell>
          <cell r="G39">
            <v>91.33</v>
          </cell>
          <cell r="H39">
            <v>50.08</v>
          </cell>
        </row>
        <row r="40">
          <cell r="B40" t="str">
            <v>三水区</v>
          </cell>
          <cell r="C40">
            <v>217</v>
          </cell>
          <cell r="D40">
            <v>244</v>
          </cell>
          <cell r="E40">
            <v>0.3</v>
          </cell>
          <cell r="F40">
            <v>70.27</v>
          </cell>
          <cell r="G40">
            <v>46.09</v>
          </cell>
          <cell r="H40">
            <v>24.18</v>
          </cell>
        </row>
        <row r="41">
          <cell r="B41" t="str">
            <v>高明区</v>
          </cell>
          <cell r="C41">
            <v>89</v>
          </cell>
          <cell r="D41">
            <v>107</v>
          </cell>
          <cell r="E41">
            <v>0.3</v>
          </cell>
          <cell r="F41">
            <v>30.82</v>
          </cell>
          <cell r="G41">
            <v>18.9</v>
          </cell>
          <cell r="H41">
            <v>11.92</v>
          </cell>
        </row>
        <row r="42">
          <cell r="B42" t="str">
            <v>韶关市</v>
          </cell>
          <cell r="C42">
            <v>1032</v>
          </cell>
          <cell r="D42">
            <v>1103</v>
          </cell>
        </row>
        <row r="42">
          <cell r="F42">
            <v>900.04</v>
          </cell>
          <cell r="G42">
            <v>219.19</v>
          </cell>
          <cell r="H42">
            <v>680.85</v>
          </cell>
        </row>
        <row r="43">
          <cell r="B43" t="str">
            <v>武江区</v>
          </cell>
          <cell r="C43">
            <v>253</v>
          </cell>
          <cell r="D43">
            <v>270</v>
          </cell>
          <cell r="E43">
            <v>0.85</v>
          </cell>
          <cell r="F43">
            <v>220.32</v>
          </cell>
          <cell r="G43">
            <v>53.74</v>
          </cell>
          <cell r="H43">
            <v>166.58</v>
          </cell>
        </row>
        <row r="44">
          <cell r="B44" t="str">
            <v>浈江区</v>
          </cell>
          <cell r="C44">
            <v>360</v>
          </cell>
          <cell r="D44">
            <v>382</v>
          </cell>
          <cell r="E44">
            <v>0.85</v>
          </cell>
          <cell r="F44">
            <v>311.71</v>
          </cell>
          <cell r="G44">
            <v>76.46</v>
          </cell>
          <cell r="H44">
            <v>235.25</v>
          </cell>
        </row>
        <row r="45">
          <cell r="B45" t="str">
            <v>曲江区</v>
          </cell>
          <cell r="C45">
            <v>167</v>
          </cell>
          <cell r="D45">
            <v>178</v>
          </cell>
          <cell r="E45">
            <v>0.85</v>
          </cell>
          <cell r="F45">
            <v>145.25</v>
          </cell>
          <cell r="G45">
            <v>35.47</v>
          </cell>
          <cell r="H45">
            <v>109.78</v>
          </cell>
        </row>
        <row r="46">
          <cell r="B46" t="str">
            <v>始兴县</v>
          </cell>
          <cell r="C46">
            <v>63</v>
          </cell>
          <cell r="D46">
            <v>67</v>
          </cell>
          <cell r="E46">
            <v>0.85</v>
          </cell>
          <cell r="F46">
            <v>54.67</v>
          </cell>
          <cell r="G46">
            <v>13.38</v>
          </cell>
          <cell r="H46">
            <v>41.29</v>
          </cell>
        </row>
        <row r="47">
          <cell r="B47" t="str">
            <v>新丰县</v>
          </cell>
          <cell r="C47">
            <v>26</v>
          </cell>
          <cell r="D47">
            <v>27</v>
          </cell>
          <cell r="E47">
            <v>0.85</v>
          </cell>
          <cell r="F47">
            <v>22.03</v>
          </cell>
          <cell r="G47">
            <v>5.52</v>
          </cell>
          <cell r="H47">
            <v>16.51</v>
          </cell>
        </row>
        <row r="48">
          <cell r="B48" t="str">
            <v>乐昌市</v>
          </cell>
          <cell r="C48">
            <v>163</v>
          </cell>
          <cell r="D48">
            <v>179</v>
          </cell>
          <cell r="E48">
            <v>0.85</v>
          </cell>
          <cell r="F48">
            <v>146.06</v>
          </cell>
          <cell r="G48">
            <v>34.62</v>
          </cell>
          <cell r="H48">
            <v>111.44</v>
          </cell>
        </row>
        <row r="49">
          <cell r="B49" t="str">
            <v>河源市</v>
          </cell>
          <cell r="C49">
            <v>73</v>
          </cell>
          <cell r="D49">
            <v>79</v>
          </cell>
        </row>
        <row r="49">
          <cell r="F49">
            <v>67.78</v>
          </cell>
          <cell r="G49">
            <v>15.51</v>
          </cell>
          <cell r="H49">
            <v>52.27</v>
          </cell>
        </row>
        <row r="50">
          <cell r="B50" t="str">
            <v>河源市本级</v>
          </cell>
          <cell r="C50">
            <v>5</v>
          </cell>
          <cell r="D50">
            <v>5</v>
          </cell>
          <cell r="E50">
            <v>0.85</v>
          </cell>
          <cell r="F50">
            <v>4.08</v>
          </cell>
          <cell r="G50">
            <v>1.06</v>
          </cell>
          <cell r="H50">
            <v>3.02</v>
          </cell>
        </row>
        <row r="51">
          <cell r="B51" t="str">
            <v>其中：江东新区</v>
          </cell>
          <cell r="C51">
            <v>5</v>
          </cell>
          <cell r="D51">
            <v>5</v>
          </cell>
          <cell r="E51">
            <v>0.85</v>
          </cell>
          <cell r="F51">
            <v>4.08</v>
          </cell>
          <cell r="G51">
            <v>1.06</v>
          </cell>
          <cell r="H51">
            <v>3.02</v>
          </cell>
        </row>
        <row r="52">
          <cell r="B52" t="str">
            <v>源城区</v>
          </cell>
          <cell r="C52">
            <v>25</v>
          </cell>
          <cell r="D52">
            <v>28</v>
          </cell>
          <cell r="E52">
            <v>0.85</v>
          </cell>
          <cell r="F52">
            <v>22.85</v>
          </cell>
          <cell r="G52">
            <v>5.31</v>
          </cell>
          <cell r="H52">
            <v>17.54</v>
          </cell>
        </row>
        <row r="53">
          <cell r="B53" t="str">
            <v>和平县</v>
          </cell>
          <cell r="C53">
            <v>23</v>
          </cell>
          <cell r="D53">
            <v>23</v>
          </cell>
          <cell r="E53">
            <v>1</v>
          </cell>
          <cell r="F53">
            <v>22.08</v>
          </cell>
          <cell r="G53">
            <v>4.89</v>
          </cell>
          <cell r="H53">
            <v>17.19</v>
          </cell>
        </row>
        <row r="54">
          <cell r="B54" t="str">
            <v>东源县</v>
          </cell>
          <cell r="C54">
            <v>20</v>
          </cell>
          <cell r="D54">
            <v>23</v>
          </cell>
          <cell r="E54">
            <v>0.85</v>
          </cell>
          <cell r="F54">
            <v>18.77</v>
          </cell>
          <cell r="G54">
            <v>4.25</v>
          </cell>
          <cell r="H54">
            <v>14.52</v>
          </cell>
        </row>
        <row r="55">
          <cell r="B55" t="str">
            <v>梅州市</v>
          </cell>
          <cell r="C55">
            <v>323</v>
          </cell>
          <cell r="D55">
            <v>348</v>
          </cell>
        </row>
        <row r="55">
          <cell r="F55">
            <v>334.08</v>
          </cell>
          <cell r="G55">
            <v>68.6</v>
          </cell>
          <cell r="H55">
            <v>265.48</v>
          </cell>
        </row>
        <row r="56">
          <cell r="B56" t="str">
            <v>梅江区</v>
          </cell>
          <cell r="C56">
            <v>180</v>
          </cell>
          <cell r="D56">
            <v>198</v>
          </cell>
          <cell r="E56">
            <v>1</v>
          </cell>
          <cell r="F56">
            <v>190.08</v>
          </cell>
          <cell r="G56">
            <v>38.23</v>
          </cell>
          <cell r="H56">
            <v>151.85</v>
          </cell>
        </row>
        <row r="57">
          <cell r="B57" t="str">
            <v>梅县区</v>
          </cell>
          <cell r="C57">
            <v>67</v>
          </cell>
          <cell r="D57">
            <v>72</v>
          </cell>
          <cell r="E57">
            <v>1</v>
          </cell>
          <cell r="F57">
            <v>69.12</v>
          </cell>
          <cell r="G57">
            <v>14.23</v>
          </cell>
          <cell r="H57">
            <v>54.89</v>
          </cell>
        </row>
        <row r="58">
          <cell r="B58" t="str">
            <v>平远县</v>
          </cell>
          <cell r="C58">
            <v>33</v>
          </cell>
          <cell r="D58">
            <v>35</v>
          </cell>
          <cell r="E58">
            <v>1</v>
          </cell>
          <cell r="F58">
            <v>33.6</v>
          </cell>
          <cell r="G58">
            <v>7.01</v>
          </cell>
          <cell r="H58">
            <v>26.59</v>
          </cell>
        </row>
        <row r="59">
          <cell r="B59" t="str">
            <v>蕉岭县</v>
          </cell>
          <cell r="C59">
            <v>43</v>
          </cell>
          <cell r="D59">
            <v>43</v>
          </cell>
          <cell r="E59">
            <v>1</v>
          </cell>
          <cell r="F59">
            <v>41.28</v>
          </cell>
          <cell r="G59">
            <v>9.13</v>
          </cell>
          <cell r="H59">
            <v>32.15</v>
          </cell>
        </row>
        <row r="60">
          <cell r="B60" t="str">
            <v>惠州市</v>
          </cell>
          <cell r="C60">
            <v>361</v>
          </cell>
          <cell r="D60">
            <v>399</v>
          </cell>
        </row>
        <row r="60">
          <cell r="F60">
            <v>266.16</v>
          </cell>
          <cell r="G60">
            <v>76.68</v>
          </cell>
          <cell r="H60">
            <v>189.48</v>
          </cell>
        </row>
        <row r="61">
          <cell r="B61" t="str">
            <v>惠州市本级</v>
          </cell>
          <cell r="C61">
            <v>38</v>
          </cell>
          <cell r="D61">
            <v>45</v>
          </cell>
          <cell r="E61">
            <v>0.65</v>
          </cell>
          <cell r="F61">
            <v>28.08</v>
          </cell>
          <cell r="G61">
            <v>8.07</v>
          </cell>
          <cell r="H61">
            <v>20.01</v>
          </cell>
        </row>
        <row r="62">
          <cell r="B62" t="str">
            <v>其中：大亚湾经济技术开发区</v>
          </cell>
          <cell r="C62">
            <v>26</v>
          </cell>
          <cell r="D62">
            <v>32</v>
          </cell>
          <cell r="E62">
            <v>0.65</v>
          </cell>
          <cell r="F62">
            <v>19.97</v>
          </cell>
          <cell r="G62">
            <v>5.52</v>
          </cell>
          <cell r="H62">
            <v>14.45</v>
          </cell>
        </row>
        <row r="63">
          <cell r="B63" t="str">
            <v>仲恺高新技术产业开发区</v>
          </cell>
          <cell r="C63">
            <v>12</v>
          </cell>
          <cell r="D63">
            <v>13</v>
          </cell>
          <cell r="E63">
            <v>0.65</v>
          </cell>
          <cell r="F63">
            <v>8.11</v>
          </cell>
          <cell r="G63">
            <v>2.55</v>
          </cell>
          <cell r="H63">
            <v>5.56</v>
          </cell>
        </row>
        <row r="64">
          <cell r="B64" t="str">
            <v>惠城区</v>
          </cell>
          <cell r="C64">
            <v>237</v>
          </cell>
          <cell r="D64">
            <v>261</v>
          </cell>
          <cell r="E64">
            <v>0.65</v>
          </cell>
          <cell r="F64">
            <v>162.86</v>
          </cell>
          <cell r="G64">
            <v>50.34</v>
          </cell>
          <cell r="H64">
            <v>112.52</v>
          </cell>
        </row>
        <row r="65">
          <cell r="B65" t="str">
            <v>惠阳区</v>
          </cell>
          <cell r="C65">
            <v>28</v>
          </cell>
          <cell r="D65">
            <v>32</v>
          </cell>
          <cell r="E65">
            <v>0.65</v>
          </cell>
          <cell r="F65">
            <v>19.97</v>
          </cell>
          <cell r="G65">
            <v>5.95</v>
          </cell>
          <cell r="H65">
            <v>14.02</v>
          </cell>
        </row>
        <row r="66">
          <cell r="B66" t="str">
            <v>惠东县</v>
          </cell>
          <cell r="C66">
            <v>36</v>
          </cell>
          <cell r="D66">
            <v>38</v>
          </cell>
          <cell r="E66">
            <v>1</v>
          </cell>
          <cell r="F66">
            <v>36.48</v>
          </cell>
          <cell r="G66">
            <v>7.65</v>
          </cell>
          <cell r="H66">
            <v>28.83</v>
          </cell>
        </row>
        <row r="67">
          <cell r="B67" t="str">
            <v>龙门县</v>
          </cell>
          <cell r="C67">
            <v>22</v>
          </cell>
          <cell r="D67">
            <v>23</v>
          </cell>
          <cell r="E67">
            <v>0.85</v>
          </cell>
          <cell r="F67">
            <v>18.77</v>
          </cell>
          <cell r="G67">
            <v>4.67</v>
          </cell>
          <cell r="H67">
            <v>14.1</v>
          </cell>
        </row>
        <row r="68">
          <cell r="B68" t="str">
            <v>汕尾市</v>
          </cell>
          <cell r="C68">
            <v>8</v>
          </cell>
          <cell r="D68">
            <v>9</v>
          </cell>
        </row>
        <row r="68">
          <cell r="F68">
            <v>8.64</v>
          </cell>
          <cell r="G68">
            <v>1.69</v>
          </cell>
          <cell r="H68">
            <v>6.95</v>
          </cell>
        </row>
        <row r="69">
          <cell r="B69" t="str">
            <v>汕尾市本级</v>
          </cell>
          <cell r="C69">
            <v>2</v>
          </cell>
          <cell r="D69">
            <v>2</v>
          </cell>
          <cell r="E69">
            <v>1</v>
          </cell>
          <cell r="F69">
            <v>1.92</v>
          </cell>
          <cell r="G69">
            <v>0.42</v>
          </cell>
          <cell r="H69">
            <v>1.5</v>
          </cell>
        </row>
        <row r="70">
          <cell r="B70" t="str">
            <v>其中：红海湾开发区</v>
          </cell>
          <cell r="C70">
            <v>1</v>
          </cell>
          <cell r="D70">
            <v>1</v>
          </cell>
          <cell r="E70">
            <v>1</v>
          </cell>
          <cell r="F70">
            <v>0.96</v>
          </cell>
          <cell r="G70">
            <v>0.21</v>
          </cell>
          <cell r="H70">
            <v>0.75</v>
          </cell>
        </row>
        <row r="71">
          <cell r="B71" t="str">
            <v>华侨管理区</v>
          </cell>
          <cell r="C71">
            <v>1</v>
          </cell>
          <cell r="D71">
            <v>1</v>
          </cell>
          <cell r="E71">
            <v>1</v>
          </cell>
          <cell r="F71">
            <v>0.96</v>
          </cell>
          <cell r="G71">
            <v>0.21</v>
          </cell>
          <cell r="H71">
            <v>0.75</v>
          </cell>
        </row>
        <row r="72">
          <cell r="B72" t="str">
            <v>城区</v>
          </cell>
          <cell r="C72">
            <v>6</v>
          </cell>
          <cell r="D72">
            <v>7</v>
          </cell>
          <cell r="E72">
            <v>1</v>
          </cell>
          <cell r="F72">
            <v>6.72</v>
          </cell>
          <cell r="G72">
            <v>1.27</v>
          </cell>
          <cell r="H72">
            <v>5.45</v>
          </cell>
        </row>
        <row r="73">
          <cell r="B73" t="str">
            <v>东莞市</v>
          </cell>
          <cell r="C73">
            <v>373</v>
          </cell>
          <cell r="D73">
            <v>402</v>
          </cell>
          <cell r="E73">
            <v>0.3</v>
          </cell>
          <cell r="F73">
            <v>115.78</v>
          </cell>
          <cell r="G73">
            <v>60.43</v>
          </cell>
          <cell r="H73">
            <v>55.35</v>
          </cell>
        </row>
        <row r="74">
          <cell r="B74" t="str">
            <v>中山市</v>
          </cell>
          <cell r="C74">
            <v>479</v>
          </cell>
          <cell r="D74">
            <v>517</v>
          </cell>
          <cell r="E74">
            <v>0.3</v>
          </cell>
          <cell r="F74">
            <v>148.9</v>
          </cell>
          <cell r="G74">
            <v>77.6</v>
          </cell>
          <cell r="H74">
            <v>71.3</v>
          </cell>
        </row>
        <row r="75">
          <cell r="B75" t="str">
            <v>江门市</v>
          </cell>
          <cell r="C75">
            <v>1502</v>
          </cell>
          <cell r="D75">
            <v>1659</v>
          </cell>
        </row>
        <row r="75">
          <cell r="F75">
            <v>748.27</v>
          </cell>
          <cell r="G75">
            <v>319.02</v>
          </cell>
          <cell r="H75">
            <v>429.25</v>
          </cell>
        </row>
        <row r="76">
          <cell r="B76" t="str">
            <v>蓬江区</v>
          </cell>
          <cell r="C76">
            <v>386</v>
          </cell>
          <cell r="D76">
            <v>414</v>
          </cell>
          <cell r="E76">
            <v>0.3</v>
          </cell>
          <cell r="F76">
            <v>119.23</v>
          </cell>
          <cell r="G76">
            <v>81.99</v>
          </cell>
          <cell r="H76">
            <v>37.24</v>
          </cell>
        </row>
        <row r="77">
          <cell r="B77" t="str">
            <v>江海区</v>
          </cell>
          <cell r="C77">
            <v>88</v>
          </cell>
          <cell r="D77">
            <v>92</v>
          </cell>
          <cell r="E77">
            <v>0.3</v>
          </cell>
          <cell r="F77">
            <v>26.5</v>
          </cell>
          <cell r="G77">
            <v>18.69</v>
          </cell>
          <cell r="H77">
            <v>7.81</v>
          </cell>
        </row>
        <row r="78">
          <cell r="B78" t="str">
            <v>新会区</v>
          </cell>
          <cell r="C78">
            <v>318</v>
          </cell>
          <cell r="D78">
            <v>348</v>
          </cell>
          <cell r="E78">
            <v>0.3</v>
          </cell>
          <cell r="F78">
            <v>100.22</v>
          </cell>
          <cell r="G78">
            <v>67.54</v>
          </cell>
          <cell r="H78">
            <v>32.68</v>
          </cell>
        </row>
        <row r="79">
          <cell r="B79" t="str">
            <v>台山市</v>
          </cell>
          <cell r="C79">
            <v>326</v>
          </cell>
          <cell r="D79">
            <v>404</v>
          </cell>
          <cell r="E79">
            <v>0.65</v>
          </cell>
          <cell r="F79">
            <v>252.1</v>
          </cell>
          <cell r="G79">
            <v>69.24</v>
          </cell>
          <cell r="H79">
            <v>182.86</v>
          </cell>
        </row>
        <row r="80">
          <cell r="B80" t="str">
            <v>开平市</v>
          </cell>
          <cell r="C80">
            <v>171</v>
          </cell>
          <cell r="D80">
            <v>175</v>
          </cell>
          <cell r="E80">
            <v>0.65</v>
          </cell>
          <cell r="F80">
            <v>109.2</v>
          </cell>
          <cell r="G80">
            <v>36.32</v>
          </cell>
          <cell r="H80">
            <v>72.88</v>
          </cell>
        </row>
        <row r="81">
          <cell r="B81" t="str">
            <v>鹤山市</v>
          </cell>
          <cell r="C81">
            <v>118</v>
          </cell>
          <cell r="D81">
            <v>120</v>
          </cell>
          <cell r="E81">
            <v>0.65</v>
          </cell>
          <cell r="F81">
            <v>74.88</v>
          </cell>
          <cell r="G81">
            <v>25.06</v>
          </cell>
          <cell r="H81">
            <v>49.82</v>
          </cell>
        </row>
        <row r="82">
          <cell r="B82" t="str">
            <v>恩平市</v>
          </cell>
          <cell r="C82">
            <v>95</v>
          </cell>
          <cell r="D82">
            <v>106</v>
          </cell>
          <cell r="E82">
            <v>0.65</v>
          </cell>
          <cell r="F82">
            <v>66.14</v>
          </cell>
          <cell r="G82">
            <v>20.18</v>
          </cell>
          <cell r="H82">
            <v>45.96</v>
          </cell>
        </row>
        <row r="83">
          <cell r="B83" t="str">
            <v>阳江市</v>
          </cell>
          <cell r="C83">
            <v>144</v>
          </cell>
          <cell r="D83">
            <v>151</v>
          </cell>
        </row>
        <row r="83">
          <cell r="F83">
            <v>123.22</v>
          </cell>
          <cell r="G83">
            <v>30.58</v>
          </cell>
          <cell r="H83">
            <v>92.64</v>
          </cell>
        </row>
        <row r="84">
          <cell r="B84" t="str">
            <v>阳江市本级</v>
          </cell>
          <cell r="C84">
            <v>6</v>
          </cell>
          <cell r="D84">
            <v>8</v>
          </cell>
          <cell r="E84">
            <v>0.85</v>
          </cell>
          <cell r="F84">
            <v>6.53</v>
          </cell>
          <cell r="G84">
            <v>1.27</v>
          </cell>
          <cell r="H84">
            <v>5.26</v>
          </cell>
        </row>
        <row r="85">
          <cell r="B85" t="str">
            <v>其中：海陵岛经济开发试验区</v>
          </cell>
          <cell r="C85">
            <v>4</v>
          </cell>
          <cell r="D85">
            <v>6</v>
          </cell>
          <cell r="E85">
            <v>0.85</v>
          </cell>
          <cell r="F85">
            <v>4.9</v>
          </cell>
          <cell r="G85">
            <v>0.85</v>
          </cell>
          <cell r="H85">
            <v>4.05</v>
          </cell>
        </row>
        <row r="86">
          <cell r="B86" t="str">
            <v>高新技术产业开发区</v>
          </cell>
          <cell r="C86">
            <v>2</v>
          </cell>
          <cell r="D86">
            <v>2</v>
          </cell>
          <cell r="E86">
            <v>0.85</v>
          </cell>
          <cell r="F86">
            <v>1.63</v>
          </cell>
          <cell r="G86">
            <v>0.42</v>
          </cell>
          <cell r="H86">
            <v>1.21</v>
          </cell>
        </row>
        <row r="87">
          <cell r="B87" t="str">
            <v>江城区</v>
          </cell>
          <cell r="C87">
            <v>97</v>
          </cell>
          <cell r="D87">
            <v>103</v>
          </cell>
          <cell r="E87">
            <v>0.85</v>
          </cell>
          <cell r="F87">
            <v>84.05</v>
          </cell>
          <cell r="G87">
            <v>20.6</v>
          </cell>
          <cell r="H87">
            <v>63.45</v>
          </cell>
        </row>
        <row r="88">
          <cell r="B88" t="str">
            <v>阳东区</v>
          </cell>
          <cell r="C88">
            <v>16</v>
          </cell>
          <cell r="D88">
            <v>16</v>
          </cell>
          <cell r="E88">
            <v>0.85</v>
          </cell>
          <cell r="F88">
            <v>13.06</v>
          </cell>
          <cell r="G88">
            <v>3.4</v>
          </cell>
          <cell r="H88">
            <v>9.66</v>
          </cell>
        </row>
        <row r="89">
          <cell r="B89" t="str">
            <v>阳西县</v>
          </cell>
          <cell r="C89">
            <v>25</v>
          </cell>
          <cell r="D89">
            <v>24</v>
          </cell>
          <cell r="E89">
            <v>0.85</v>
          </cell>
          <cell r="F89">
            <v>19.58</v>
          </cell>
          <cell r="G89">
            <v>5.31</v>
          </cell>
          <cell r="H89">
            <v>14.27</v>
          </cell>
        </row>
        <row r="90">
          <cell r="B90" t="str">
            <v>湛江市</v>
          </cell>
          <cell r="C90">
            <v>494</v>
          </cell>
          <cell r="D90">
            <v>518</v>
          </cell>
        </row>
        <row r="90">
          <cell r="F90">
            <v>422.7</v>
          </cell>
          <cell r="G90">
            <v>104.91</v>
          </cell>
          <cell r="H90">
            <v>317.79</v>
          </cell>
        </row>
        <row r="91">
          <cell r="B91" t="str">
            <v>湛江市本级</v>
          </cell>
          <cell r="C91">
            <v>26</v>
          </cell>
          <cell r="D91">
            <v>30</v>
          </cell>
          <cell r="E91">
            <v>0.85</v>
          </cell>
          <cell r="F91">
            <v>24.48</v>
          </cell>
          <cell r="G91">
            <v>5.52</v>
          </cell>
          <cell r="H91">
            <v>18.96</v>
          </cell>
        </row>
        <row r="92">
          <cell r="B92" t="str">
            <v>其中：湛江经济技术开发区</v>
          </cell>
          <cell r="C92">
            <v>23</v>
          </cell>
          <cell r="D92">
            <v>26</v>
          </cell>
          <cell r="E92">
            <v>0.85</v>
          </cell>
          <cell r="F92">
            <v>21.22</v>
          </cell>
          <cell r="G92">
            <v>4.89</v>
          </cell>
          <cell r="H92">
            <v>16.33</v>
          </cell>
        </row>
        <row r="93">
          <cell r="B93" t="str">
            <v>奋勇高新技术产业开发区</v>
          </cell>
          <cell r="C93">
            <v>3</v>
          </cell>
          <cell r="D93">
            <v>4</v>
          </cell>
          <cell r="E93">
            <v>0.85</v>
          </cell>
          <cell r="F93">
            <v>3.26</v>
          </cell>
          <cell r="G93">
            <v>0.64</v>
          </cell>
          <cell r="H93">
            <v>2.62</v>
          </cell>
        </row>
        <row r="94">
          <cell r="B94" t="str">
            <v>赤坎区</v>
          </cell>
          <cell r="C94">
            <v>164</v>
          </cell>
          <cell r="D94">
            <v>163</v>
          </cell>
          <cell r="E94">
            <v>0.85</v>
          </cell>
          <cell r="F94">
            <v>133.01</v>
          </cell>
          <cell r="G94">
            <v>34.83</v>
          </cell>
          <cell r="H94">
            <v>98.18</v>
          </cell>
        </row>
        <row r="95">
          <cell r="B95" t="str">
            <v>霞山区</v>
          </cell>
          <cell r="C95">
            <v>227</v>
          </cell>
          <cell r="D95">
            <v>238</v>
          </cell>
          <cell r="E95">
            <v>0.85</v>
          </cell>
          <cell r="F95">
            <v>194.21</v>
          </cell>
          <cell r="G95">
            <v>48.21</v>
          </cell>
          <cell r="H95">
            <v>146</v>
          </cell>
        </row>
        <row r="96">
          <cell r="B96" t="str">
            <v>坡头区</v>
          </cell>
          <cell r="C96">
            <v>26</v>
          </cell>
          <cell r="D96">
            <v>31</v>
          </cell>
          <cell r="E96">
            <v>0.85</v>
          </cell>
          <cell r="F96">
            <v>25.3</v>
          </cell>
          <cell r="G96">
            <v>5.52</v>
          </cell>
          <cell r="H96">
            <v>19.78</v>
          </cell>
        </row>
        <row r="97">
          <cell r="B97" t="str">
            <v>麻章区</v>
          </cell>
          <cell r="C97">
            <v>14</v>
          </cell>
          <cell r="D97">
            <v>16</v>
          </cell>
          <cell r="E97">
            <v>0.85</v>
          </cell>
          <cell r="F97">
            <v>13.06</v>
          </cell>
          <cell r="G97">
            <v>2.97</v>
          </cell>
          <cell r="H97">
            <v>10.09</v>
          </cell>
        </row>
        <row r="98">
          <cell r="B98" t="str">
            <v>遂溪县</v>
          </cell>
          <cell r="C98">
            <v>26</v>
          </cell>
          <cell r="D98">
            <v>27</v>
          </cell>
          <cell r="E98">
            <v>0.85</v>
          </cell>
          <cell r="F98">
            <v>22.03</v>
          </cell>
          <cell r="G98">
            <v>5.52</v>
          </cell>
          <cell r="H98">
            <v>16.51</v>
          </cell>
        </row>
        <row r="99">
          <cell r="B99" t="str">
            <v>吴川市</v>
          </cell>
          <cell r="C99">
            <v>11</v>
          </cell>
          <cell r="D99">
            <v>13</v>
          </cell>
          <cell r="E99">
            <v>0.85</v>
          </cell>
          <cell r="F99">
            <v>10.61</v>
          </cell>
          <cell r="G99">
            <v>2.34</v>
          </cell>
          <cell r="H99">
            <v>8.27</v>
          </cell>
        </row>
        <row r="100">
          <cell r="B100" t="str">
            <v>茂名市</v>
          </cell>
          <cell r="C100">
            <v>205</v>
          </cell>
          <cell r="D100">
            <v>213</v>
          </cell>
        </row>
        <row r="100">
          <cell r="F100">
            <v>173.8</v>
          </cell>
          <cell r="G100">
            <v>43.54</v>
          </cell>
          <cell r="H100">
            <v>130.26</v>
          </cell>
        </row>
        <row r="101">
          <cell r="B101" t="str">
            <v>茂名市本级</v>
          </cell>
          <cell r="C101">
            <v>0</v>
          </cell>
          <cell r="D101">
            <v>0</v>
          </cell>
          <cell r="E101">
            <v>0.85</v>
          </cell>
          <cell r="F101">
            <v>0</v>
          </cell>
          <cell r="G101">
            <v>0</v>
          </cell>
          <cell r="H101">
            <v>0</v>
          </cell>
        </row>
        <row r="102">
          <cell r="B102" t="str">
            <v>其中：滨海新区</v>
          </cell>
          <cell r="C102">
            <v>0</v>
          </cell>
          <cell r="D102">
            <v>0</v>
          </cell>
          <cell r="E102">
            <v>0.85</v>
          </cell>
          <cell r="F102">
            <v>0</v>
          </cell>
          <cell r="G102">
            <v>0</v>
          </cell>
          <cell r="H102">
            <v>0</v>
          </cell>
        </row>
        <row r="103">
          <cell r="B103" t="str">
            <v>茂名市高新技术产业开发区</v>
          </cell>
          <cell r="C103">
            <v>0</v>
          </cell>
          <cell r="D103">
            <v>0</v>
          </cell>
          <cell r="E103">
            <v>0.85</v>
          </cell>
          <cell r="F103">
            <v>0</v>
          </cell>
          <cell r="G103">
            <v>0</v>
          </cell>
          <cell r="H103">
            <v>0</v>
          </cell>
        </row>
        <row r="104">
          <cell r="B104" t="str">
            <v>茂南区</v>
          </cell>
          <cell r="C104">
            <v>147</v>
          </cell>
          <cell r="D104">
            <v>152</v>
          </cell>
          <cell r="E104">
            <v>0.85</v>
          </cell>
          <cell r="F104">
            <v>124.03</v>
          </cell>
          <cell r="G104">
            <v>31.22</v>
          </cell>
          <cell r="H104">
            <v>92.81</v>
          </cell>
        </row>
        <row r="105">
          <cell r="B105" t="str">
            <v>电白区</v>
          </cell>
          <cell r="C105">
            <v>29</v>
          </cell>
          <cell r="D105">
            <v>32</v>
          </cell>
          <cell r="E105">
            <v>0.85</v>
          </cell>
          <cell r="F105">
            <v>26.11</v>
          </cell>
          <cell r="G105">
            <v>6.16</v>
          </cell>
          <cell r="H105">
            <v>19.95</v>
          </cell>
        </row>
        <row r="106">
          <cell r="B106" t="str">
            <v>信宜市</v>
          </cell>
          <cell r="C106">
            <v>29</v>
          </cell>
          <cell r="D106">
            <v>29</v>
          </cell>
          <cell r="E106">
            <v>0.85</v>
          </cell>
          <cell r="F106">
            <v>23.66</v>
          </cell>
          <cell r="G106">
            <v>6.16</v>
          </cell>
          <cell r="H106">
            <v>17.5</v>
          </cell>
        </row>
        <row r="107">
          <cell r="B107" t="str">
            <v>肇庆市</v>
          </cell>
          <cell r="C107">
            <v>470</v>
          </cell>
          <cell r="D107">
            <v>491</v>
          </cell>
        </row>
        <row r="107">
          <cell r="F107">
            <v>306.39</v>
          </cell>
          <cell r="G107">
            <v>99.83</v>
          </cell>
          <cell r="H107">
            <v>206.56</v>
          </cell>
        </row>
        <row r="108">
          <cell r="B108" t="str">
            <v>端州区</v>
          </cell>
          <cell r="C108">
            <v>298</v>
          </cell>
          <cell r="D108">
            <v>312</v>
          </cell>
          <cell r="E108">
            <v>0.65</v>
          </cell>
          <cell r="F108">
            <v>194.69</v>
          </cell>
          <cell r="G108">
            <v>63.3</v>
          </cell>
          <cell r="H108">
            <v>131.39</v>
          </cell>
        </row>
        <row r="109">
          <cell r="B109" t="str">
            <v>鼎湖区</v>
          </cell>
          <cell r="C109">
            <v>14</v>
          </cell>
          <cell r="D109">
            <v>15</v>
          </cell>
          <cell r="E109">
            <v>0.65</v>
          </cell>
          <cell r="F109">
            <v>9.36</v>
          </cell>
          <cell r="G109">
            <v>2.97</v>
          </cell>
          <cell r="H109">
            <v>6.39</v>
          </cell>
        </row>
        <row r="110">
          <cell r="B110" t="str">
            <v>高要区</v>
          </cell>
          <cell r="C110">
            <v>38</v>
          </cell>
          <cell r="D110">
            <v>39</v>
          </cell>
          <cell r="E110">
            <v>0.65</v>
          </cell>
          <cell r="F110">
            <v>24.34</v>
          </cell>
          <cell r="G110">
            <v>8.07</v>
          </cell>
          <cell r="H110">
            <v>16.27</v>
          </cell>
        </row>
        <row r="111">
          <cell r="B111" t="str">
            <v>四会市</v>
          </cell>
          <cell r="C111">
            <v>120</v>
          </cell>
          <cell r="D111">
            <v>125</v>
          </cell>
          <cell r="E111">
            <v>0.65</v>
          </cell>
          <cell r="F111">
            <v>78</v>
          </cell>
          <cell r="G111">
            <v>25.49</v>
          </cell>
          <cell r="H111">
            <v>52.51</v>
          </cell>
        </row>
        <row r="112">
          <cell r="B112" t="str">
            <v>清远市</v>
          </cell>
          <cell r="C112">
            <v>429</v>
          </cell>
          <cell r="D112">
            <v>475</v>
          </cell>
        </row>
        <row r="112">
          <cell r="F112">
            <v>387.6</v>
          </cell>
          <cell r="G112">
            <v>91.12</v>
          </cell>
          <cell r="H112">
            <v>296.48</v>
          </cell>
        </row>
        <row r="113">
          <cell r="B113" t="str">
            <v>清城区</v>
          </cell>
          <cell r="C113">
            <v>191</v>
          </cell>
          <cell r="D113">
            <v>204</v>
          </cell>
          <cell r="E113">
            <v>0.85</v>
          </cell>
          <cell r="F113">
            <v>166.46</v>
          </cell>
          <cell r="G113">
            <v>40.57</v>
          </cell>
          <cell r="H113">
            <v>125.89</v>
          </cell>
        </row>
        <row r="114">
          <cell r="B114" t="str">
            <v>清新区</v>
          </cell>
          <cell r="C114">
            <v>38</v>
          </cell>
          <cell r="D114">
            <v>40</v>
          </cell>
          <cell r="E114">
            <v>0.85</v>
          </cell>
          <cell r="F114">
            <v>32.64</v>
          </cell>
          <cell r="G114">
            <v>8.07</v>
          </cell>
          <cell r="H114">
            <v>24.57</v>
          </cell>
        </row>
        <row r="115">
          <cell r="B115" t="str">
            <v>佛冈县</v>
          </cell>
          <cell r="C115">
            <v>26</v>
          </cell>
          <cell r="D115">
            <v>31</v>
          </cell>
          <cell r="E115">
            <v>0.85</v>
          </cell>
          <cell r="F115">
            <v>25.3</v>
          </cell>
          <cell r="G115">
            <v>5.52</v>
          </cell>
          <cell r="H115">
            <v>19.78</v>
          </cell>
        </row>
        <row r="116">
          <cell r="B116" t="str">
            <v>阳山县</v>
          </cell>
          <cell r="C116">
            <v>69</v>
          </cell>
          <cell r="D116">
            <v>76</v>
          </cell>
          <cell r="E116">
            <v>0.85</v>
          </cell>
          <cell r="F116">
            <v>62.02</v>
          </cell>
          <cell r="G116">
            <v>14.66</v>
          </cell>
          <cell r="H116">
            <v>47.36</v>
          </cell>
        </row>
        <row r="117">
          <cell r="B117" t="str">
            <v>连州市</v>
          </cell>
          <cell r="C117">
            <v>105</v>
          </cell>
          <cell r="D117">
            <v>124</v>
          </cell>
          <cell r="E117">
            <v>0.85</v>
          </cell>
          <cell r="F117">
            <v>101.18</v>
          </cell>
          <cell r="G117">
            <v>22.3</v>
          </cell>
          <cell r="H117">
            <v>78.88</v>
          </cell>
        </row>
        <row r="118">
          <cell r="B118" t="str">
            <v>潮州市</v>
          </cell>
          <cell r="C118">
            <v>325</v>
          </cell>
          <cell r="D118">
            <v>330</v>
          </cell>
        </row>
        <row r="118">
          <cell r="F118">
            <v>269.28</v>
          </cell>
          <cell r="G118">
            <v>69.03</v>
          </cell>
          <cell r="H118">
            <v>200.25</v>
          </cell>
        </row>
        <row r="119">
          <cell r="B119" t="str">
            <v>潮州市本级</v>
          </cell>
          <cell r="C119">
            <v>15</v>
          </cell>
          <cell r="D119">
            <v>20</v>
          </cell>
          <cell r="E119">
            <v>0.85</v>
          </cell>
          <cell r="F119">
            <v>16.32</v>
          </cell>
          <cell r="G119">
            <v>3.19</v>
          </cell>
          <cell r="H119">
            <v>13.13</v>
          </cell>
        </row>
        <row r="120">
          <cell r="B120" t="str">
            <v>其中：枫溪区</v>
          </cell>
          <cell r="C120">
            <v>15</v>
          </cell>
          <cell r="D120">
            <v>20</v>
          </cell>
          <cell r="E120">
            <v>0.85</v>
          </cell>
          <cell r="F120">
            <v>16.32</v>
          </cell>
          <cell r="G120">
            <v>3.19</v>
          </cell>
          <cell r="H120">
            <v>13.13</v>
          </cell>
        </row>
        <row r="121">
          <cell r="B121" t="str">
            <v>湘桥区</v>
          </cell>
          <cell r="C121">
            <v>252</v>
          </cell>
          <cell r="D121">
            <v>254</v>
          </cell>
          <cell r="E121">
            <v>0.85</v>
          </cell>
          <cell r="F121">
            <v>207.26</v>
          </cell>
          <cell r="G121">
            <v>53.52</v>
          </cell>
          <cell r="H121">
            <v>153.74</v>
          </cell>
        </row>
        <row r="122">
          <cell r="B122" t="str">
            <v>潮安区</v>
          </cell>
          <cell r="C122">
            <v>58</v>
          </cell>
          <cell r="D122">
            <v>56</v>
          </cell>
          <cell r="E122">
            <v>0.85</v>
          </cell>
          <cell r="F122">
            <v>45.7</v>
          </cell>
          <cell r="G122">
            <v>12.32</v>
          </cell>
          <cell r="H122">
            <v>33.38</v>
          </cell>
        </row>
        <row r="123">
          <cell r="B123" t="str">
            <v>揭阳市</v>
          </cell>
          <cell r="C123">
            <v>68</v>
          </cell>
          <cell r="D123">
            <v>69</v>
          </cell>
        </row>
        <row r="123">
          <cell r="F123">
            <v>56.3</v>
          </cell>
          <cell r="G123">
            <v>14.44</v>
          </cell>
          <cell r="H123">
            <v>41.86</v>
          </cell>
        </row>
        <row r="124">
          <cell r="B124" t="str">
            <v>揭阳市本级</v>
          </cell>
          <cell r="C124">
            <v>6</v>
          </cell>
          <cell r="D124">
            <v>0</v>
          </cell>
          <cell r="E124">
            <v>0.85</v>
          </cell>
          <cell r="F124">
            <v>0</v>
          </cell>
          <cell r="G124">
            <v>1.27</v>
          </cell>
          <cell r="H124">
            <v>-1.27</v>
          </cell>
        </row>
        <row r="125">
          <cell r="B125" t="str">
            <v>榕城区</v>
          </cell>
          <cell r="C125">
            <v>45</v>
          </cell>
          <cell r="D125">
            <v>52</v>
          </cell>
          <cell r="E125">
            <v>0.85</v>
          </cell>
          <cell r="F125">
            <v>42.43</v>
          </cell>
          <cell r="G125">
            <v>9.56</v>
          </cell>
          <cell r="H125">
            <v>32.87</v>
          </cell>
        </row>
        <row r="126">
          <cell r="B126" t="str">
            <v>揭东区</v>
          </cell>
          <cell r="C126">
            <v>17</v>
          </cell>
          <cell r="D126">
            <v>17</v>
          </cell>
          <cell r="E126">
            <v>0.85</v>
          </cell>
          <cell r="F126">
            <v>13.87</v>
          </cell>
          <cell r="G126">
            <v>3.61</v>
          </cell>
          <cell r="H126">
            <v>10.26</v>
          </cell>
        </row>
        <row r="127">
          <cell r="B127" t="str">
            <v>云浮市</v>
          </cell>
          <cell r="C127">
            <v>123</v>
          </cell>
          <cell r="D127">
            <v>131</v>
          </cell>
        </row>
        <row r="127">
          <cell r="F127">
            <v>106.9</v>
          </cell>
          <cell r="G127">
            <v>26.13</v>
          </cell>
          <cell r="H127">
            <v>80.77</v>
          </cell>
        </row>
        <row r="128">
          <cell r="B128" t="str">
            <v>云城区</v>
          </cell>
          <cell r="C128">
            <v>48</v>
          </cell>
          <cell r="D128">
            <v>53</v>
          </cell>
          <cell r="E128">
            <v>0.85</v>
          </cell>
          <cell r="F128">
            <v>43.25</v>
          </cell>
          <cell r="G128">
            <v>10.2</v>
          </cell>
          <cell r="H128">
            <v>33.05</v>
          </cell>
        </row>
        <row r="129">
          <cell r="B129" t="str">
            <v>云安区</v>
          </cell>
          <cell r="C129">
            <v>17</v>
          </cell>
          <cell r="D129">
            <v>17</v>
          </cell>
          <cell r="E129">
            <v>0.85</v>
          </cell>
          <cell r="F129">
            <v>13.87</v>
          </cell>
          <cell r="G129">
            <v>3.61</v>
          </cell>
          <cell r="H129">
            <v>10.26</v>
          </cell>
        </row>
        <row r="130">
          <cell r="B130" t="str">
            <v>郁南县</v>
          </cell>
          <cell r="C130">
            <v>58</v>
          </cell>
          <cell r="D130">
            <v>61</v>
          </cell>
          <cell r="E130">
            <v>0.85</v>
          </cell>
          <cell r="F130">
            <v>49.78</v>
          </cell>
          <cell r="G130">
            <v>12.32</v>
          </cell>
          <cell r="H130">
            <v>37.46</v>
          </cell>
        </row>
        <row r="131">
          <cell r="B131" t="str">
            <v>财政省直管县小计</v>
          </cell>
          <cell r="C131">
            <v>1546</v>
          </cell>
          <cell r="D131">
            <v>1645</v>
          </cell>
        </row>
        <row r="131">
          <cell r="F131">
            <v>1405.91</v>
          </cell>
          <cell r="G131">
            <v>328.38</v>
          </cell>
          <cell r="H131">
            <v>1077.53</v>
          </cell>
        </row>
        <row r="132">
          <cell r="B132" t="str">
            <v>南澳县</v>
          </cell>
          <cell r="C132">
            <v>12</v>
          </cell>
          <cell r="D132">
            <v>12</v>
          </cell>
          <cell r="E132">
            <v>0.85</v>
          </cell>
          <cell r="F132">
            <v>9.79</v>
          </cell>
          <cell r="G132">
            <v>2.55</v>
          </cell>
          <cell r="H132">
            <v>7.24</v>
          </cell>
        </row>
        <row r="133">
          <cell r="B133" t="str">
            <v>南雄市</v>
          </cell>
          <cell r="C133">
            <v>116</v>
          </cell>
          <cell r="D133">
            <v>124</v>
          </cell>
          <cell r="E133">
            <v>1</v>
          </cell>
          <cell r="F133">
            <v>119.04</v>
          </cell>
          <cell r="G133">
            <v>24.64</v>
          </cell>
          <cell r="H133">
            <v>94.4</v>
          </cell>
        </row>
        <row r="134">
          <cell r="B134" t="str">
            <v>仁化县</v>
          </cell>
          <cell r="C134">
            <v>52</v>
          </cell>
          <cell r="D134">
            <v>56</v>
          </cell>
          <cell r="E134">
            <v>0.85</v>
          </cell>
          <cell r="F134">
            <v>45.7</v>
          </cell>
          <cell r="G134">
            <v>11.04</v>
          </cell>
          <cell r="H134">
            <v>34.66</v>
          </cell>
        </row>
        <row r="135">
          <cell r="B135" t="str">
            <v>乳源瑶族自治县</v>
          </cell>
          <cell r="C135">
            <v>45</v>
          </cell>
          <cell r="D135">
            <v>48</v>
          </cell>
          <cell r="E135">
            <v>1</v>
          </cell>
          <cell r="F135">
            <v>46.08</v>
          </cell>
          <cell r="G135">
            <v>9.56</v>
          </cell>
          <cell r="H135">
            <v>36.52</v>
          </cell>
        </row>
        <row r="136">
          <cell r="B136" t="str">
            <v>翁源县</v>
          </cell>
          <cell r="C136">
            <v>55</v>
          </cell>
          <cell r="D136">
            <v>65</v>
          </cell>
          <cell r="E136">
            <v>0.85</v>
          </cell>
          <cell r="F136">
            <v>53.04</v>
          </cell>
          <cell r="G136">
            <v>11.68</v>
          </cell>
          <cell r="H136">
            <v>41.36</v>
          </cell>
        </row>
        <row r="137">
          <cell r="B137" t="str">
            <v>紫金县</v>
          </cell>
          <cell r="C137">
            <v>12</v>
          </cell>
          <cell r="D137">
            <v>11</v>
          </cell>
          <cell r="E137">
            <v>1</v>
          </cell>
          <cell r="F137">
            <v>10.56</v>
          </cell>
          <cell r="G137">
            <v>2.55</v>
          </cell>
          <cell r="H137">
            <v>8.01</v>
          </cell>
        </row>
        <row r="138">
          <cell r="B138" t="str">
            <v>龙川县</v>
          </cell>
          <cell r="C138">
            <v>28</v>
          </cell>
          <cell r="D138">
            <v>28</v>
          </cell>
          <cell r="E138">
            <v>1</v>
          </cell>
          <cell r="F138">
            <v>26.88</v>
          </cell>
          <cell r="G138">
            <v>5.95</v>
          </cell>
          <cell r="H138">
            <v>20.93</v>
          </cell>
        </row>
        <row r="139">
          <cell r="B139" t="str">
            <v>连平县</v>
          </cell>
          <cell r="C139">
            <v>43</v>
          </cell>
          <cell r="D139">
            <v>42</v>
          </cell>
          <cell r="E139">
            <v>1</v>
          </cell>
          <cell r="F139">
            <v>40.32</v>
          </cell>
          <cell r="G139">
            <v>9.13</v>
          </cell>
          <cell r="H139">
            <v>31.19</v>
          </cell>
        </row>
        <row r="140">
          <cell r="B140" t="str">
            <v>兴宁市</v>
          </cell>
          <cell r="C140">
            <v>70</v>
          </cell>
          <cell r="D140">
            <v>72</v>
          </cell>
          <cell r="E140">
            <v>1</v>
          </cell>
          <cell r="F140">
            <v>69.12</v>
          </cell>
          <cell r="G140">
            <v>14.87</v>
          </cell>
          <cell r="H140">
            <v>54.25</v>
          </cell>
        </row>
        <row r="141">
          <cell r="B141" t="str">
            <v>五华县</v>
          </cell>
          <cell r="C141">
            <v>7</v>
          </cell>
          <cell r="D141">
            <v>9</v>
          </cell>
          <cell r="E141">
            <v>1</v>
          </cell>
          <cell r="F141">
            <v>8.64</v>
          </cell>
          <cell r="G141">
            <v>1.49</v>
          </cell>
          <cell r="H141">
            <v>7.15</v>
          </cell>
        </row>
        <row r="142">
          <cell r="B142" t="str">
            <v>丰顺县</v>
          </cell>
          <cell r="C142">
            <v>49</v>
          </cell>
          <cell r="D142">
            <v>51</v>
          </cell>
          <cell r="E142">
            <v>1</v>
          </cell>
          <cell r="F142">
            <v>48.96</v>
          </cell>
          <cell r="G142">
            <v>10.41</v>
          </cell>
          <cell r="H142">
            <v>38.55</v>
          </cell>
        </row>
        <row r="143">
          <cell r="B143" t="str">
            <v>大埔县</v>
          </cell>
          <cell r="C143">
            <v>32</v>
          </cell>
          <cell r="D143">
            <v>36</v>
          </cell>
          <cell r="E143">
            <v>1</v>
          </cell>
          <cell r="F143">
            <v>34.56</v>
          </cell>
          <cell r="G143">
            <v>6.8</v>
          </cell>
          <cell r="H143">
            <v>27.76</v>
          </cell>
        </row>
        <row r="144">
          <cell r="B144" t="str">
            <v>博罗县</v>
          </cell>
          <cell r="C144">
            <v>103</v>
          </cell>
          <cell r="D144">
            <v>106</v>
          </cell>
          <cell r="E144">
            <v>0.65</v>
          </cell>
          <cell r="F144">
            <v>66.14</v>
          </cell>
          <cell r="G144">
            <v>21.88</v>
          </cell>
          <cell r="H144">
            <v>44.26</v>
          </cell>
        </row>
        <row r="145">
          <cell r="B145" t="str">
            <v>陆河县</v>
          </cell>
          <cell r="C145">
            <v>5</v>
          </cell>
          <cell r="D145">
            <v>4</v>
          </cell>
          <cell r="E145">
            <v>1</v>
          </cell>
          <cell r="F145">
            <v>3.84</v>
          </cell>
          <cell r="G145">
            <v>1.06</v>
          </cell>
          <cell r="H145">
            <v>2.78</v>
          </cell>
        </row>
        <row r="146">
          <cell r="B146" t="str">
            <v>陆丰市</v>
          </cell>
          <cell r="C146">
            <v>0</v>
          </cell>
          <cell r="D146">
            <v>0</v>
          </cell>
          <cell r="E146">
            <v>1</v>
          </cell>
          <cell r="F146">
            <v>0</v>
          </cell>
          <cell r="G146">
            <v>0</v>
          </cell>
          <cell r="H146">
            <v>0</v>
          </cell>
        </row>
        <row r="147">
          <cell r="B147" t="str">
            <v>海丰县</v>
          </cell>
          <cell r="C147">
            <v>6</v>
          </cell>
          <cell r="D147">
            <v>6</v>
          </cell>
          <cell r="E147">
            <v>1</v>
          </cell>
          <cell r="F147">
            <v>5.76</v>
          </cell>
          <cell r="G147">
            <v>1.27</v>
          </cell>
          <cell r="H147">
            <v>4.49</v>
          </cell>
        </row>
        <row r="148">
          <cell r="B148" t="str">
            <v>阳春市</v>
          </cell>
          <cell r="C148">
            <v>124</v>
          </cell>
          <cell r="D148">
            <v>132</v>
          </cell>
          <cell r="E148">
            <v>0.85</v>
          </cell>
          <cell r="F148">
            <v>107.71</v>
          </cell>
          <cell r="G148">
            <v>26.34</v>
          </cell>
          <cell r="H148">
            <v>81.37</v>
          </cell>
        </row>
        <row r="149">
          <cell r="B149" t="str">
            <v>徐闻县</v>
          </cell>
          <cell r="C149">
            <v>16</v>
          </cell>
          <cell r="D149">
            <v>16</v>
          </cell>
          <cell r="E149">
            <v>0.85</v>
          </cell>
          <cell r="F149">
            <v>13.06</v>
          </cell>
          <cell r="G149">
            <v>3.4</v>
          </cell>
          <cell r="H149">
            <v>9.66</v>
          </cell>
        </row>
        <row r="150">
          <cell r="B150" t="str">
            <v>廉江市</v>
          </cell>
          <cell r="C150">
            <v>39</v>
          </cell>
          <cell r="D150">
            <v>40</v>
          </cell>
          <cell r="E150">
            <v>0.85</v>
          </cell>
          <cell r="F150">
            <v>32.64</v>
          </cell>
          <cell r="G150">
            <v>8.28</v>
          </cell>
          <cell r="H150">
            <v>24.36</v>
          </cell>
        </row>
        <row r="151">
          <cell r="B151" t="str">
            <v>雷州市</v>
          </cell>
          <cell r="C151">
            <v>26</v>
          </cell>
          <cell r="D151">
            <v>27</v>
          </cell>
          <cell r="E151">
            <v>0.85</v>
          </cell>
          <cell r="F151">
            <v>22.03</v>
          </cell>
          <cell r="G151">
            <v>5.52</v>
          </cell>
          <cell r="H151">
            <v>16.51</v>
          </cell>
        </row>
        <row r="152">
          <cell r="B152" t="str">
            <v>高州市</v>
          </cell>
          <cell r="C152">
            <v>80</v>
          </cell>
          <cell r="D152">
            <v>84</v>
          </cell>
          <cell r="E152">
            <v>0.85</v>
          </cell>
          <cell r="F152">
            <v>68.54</v>
          </cell>
          <cell r="G152">
            <v>16.99</v>
          </cell>
          <cell r="H152">
            <v>51.55</v>
          </cell>
        </row>
        <row r="153">
          <cell r="B153" t="str">
            <v>化州市</v>
          </cell>
          <cell r="C153">
            <v>30</v>
          </cell>
          <cell r="D153">
            <v>34</v>
          </cell>
          <cell r="E153">
            <v>0.85</v>
          </cell>
          <cell r="F153">
            <v>27.74</v>
          </cell>
          <cell r="G153">
            <v>6.37</v>
          </cell>
          <cell r="H153">
            <v>21.37</v>
          </cell>
        </row>
        <row r="154">
          <cell r="B154" t="str">
            <v>封开县</v>
          </cell>
          <cell r="C154">
            <v>70</v>
          </cell>
          <cell r="D154">
            <v>69</v>
          </cell>
          <cell r="E154">
            <v>0.85</v>
          </cell>
          <cell r="F154">
            <v>56.3</v>
          </cell>
          <cell r="G154">
            <v>14.87</v>
          </cell>
          <cell r="H154">
            <v>41.43</v>
          </cell>
        </row>
        <row r="155">
          <cell r="B155" t="str">
            <v>怀集县</v>
          </cell>
          <cell r="C155">
            <v>23</v>
          </cell>
          <cell r="D155">
            <v>27</v>
          </cell>
          <cell r="E155">
            <v>0.85</v>
          </cell>
          <cell r="F155">
            <v>22.03</v>
          </cell>
          <cell r="G155">
            <v>4.89</v>
          </cell>
          <cell r="H155">
            <v>17.14</v>
          </cell>
        </row>
        <row r="156">
          <cell r="B156" t="str">
            <v>德庆县</v>
          </cell>
          <cell r="C156">
            <v>47</v>
          </cell>
          <cell r="D156">
            <v>61</v>
          </cell>
          <cell r="E156">
            <v>0.85</v>
          </cell>
          <cell r="F156">
            <v>49.78</v>
          </cell>
          <cell r="G156">
            <v>9.98</v>
          </cell>
          <cell r="H156">
            <v>39.8</v>
          </cell>
        </row>
        <row r="157">
          <cell r="B157" t="str">
            <v>广宁县</v>
          </cell>
          <cell r="C157">
            <v>58</v>
          </cell>
          <cell r="D157">
            <v>63</v>
          </cell>
          <cell r="E157">
            <v>0.85</v>
          </cell>
          <cell r="F157">
            <v>51.41</v>
          </cell>
          <cell r="G157">
            <v>12.32</v>
          </cell>
          <cell r="H157">
            <v>39.09</v>
          </cell>
        </row>
        <row r="158">
          <cell r="B158" t="str">
            <v>英德市</v>
          </cell>
          <cell r="C158">
            <v>101</v>
          </cell>
          <cell r="D158">
            <v>112</v>
          </cell>
          <cell r="E158">
            <v>0.85</v>
          </cell>
          <cell r="F158">
            <v>91.39</v>
          </cell>
          <cell r="G158">
            <v>21.45</v>
          </cell>
          <cell r="H158">
            <v>69.94</v>
          </cell>
        </row>
        <row r="159">
          <cell r="B159" t="str">
            <v>连山壮族瑶族自治县</v>
          </cell>
          <cell r="C159">
            <v>17</v>
          </cell>
          <cell r="D159">
            <v>17</v>
          </cell>
          <cell r="E159">
            <v>1</v>
          </cell>
          <cell r="F159">
            <v>16.32</v>
          </cell>
          <cell r="G159">
            <v>3.61</v>
          </cell>
          <cell r="H159">
            <v>12.71</v>
          </cell>
        </row>
        <row r="160">
          <cell r="B160" t="str">
            <v>连南瑶族自治县</v>
          </cell>
          <cell r="C160">
            <v>28</v>
          </cell>
          <cell r="D160">
            <v>33</v>
          </cell>
          <cell r="E160">
            <v>1</v>
          </cell>
          <cell r="F160">
            <v>31.68</v>
          </cell>
          <cell r="G160">
            <v>5.95</v>
          </cell>
          <cell r="H160">
            <v>25.73</v>
          </cell>
        </row>
        <row r="161">
          <cell r="B161" t="str">
            <v>饶平县</v>
          </cell>
          <cell r="C161">
            <v>83</v>
          </cell>
          <cell r="D161">
            <v>89</v>
          </cell>
          <cell r="E161">
            <v>1</v>
          </cell>
          <cell r="F161">
            <v>85.44</v>
          </cell>
          <cell r="G161">
            <v>17.63</v>
          </cell>
          <cell r="H161">
            <v>67.81</v>
          </cell>
        </row>
        <row r="162">
          <cell r="B162" t="str">
            <v>普宁市</v>
          </cell>
          <cell r="C162">
            <v>8</v>
          </cell>
          <cell r="D162">
            <v>8</v>
          </cell>
          <cell r="E162">
            <v>1</v>
          </cell>
          <cell r="F162">
            <v>7.68</v>
          </cell>
          <cell r="G162">
            <v>1.7</v>
          </cell>
          <cell r="H162">
            <v>5.98</v>
          </cell>
        </row>
        <row r="163">
          <cell r="B163" t="str">
            <v>揭西县</v>
          </cell>
          <cell r="C163">
            <v>13</v>
          </cell>
          <cell r="D163">
            <v>12</v>
          </cell>
          <cell r="E163">
            <v>1</v>
          </cell>
          <cell r="F163">
            <v>11.52</v>
          </cell>
          <cell r="G163">
            <v>2.76</v>
          </cell>
          <cell r="H163">
            <v>8.76</v>
          </cell>
        </row>
        <row r="164">
          <cell r="B164" t="str">
            <v>惠来县</v>
          </cell>
          <cell r="C164">
            <v>4</v>
          </cell>
          <cell r="D164">
            <v>4</v>
          </cell>
          <cell r="E164">
            <v>1</v>
          </cell>
          <cell r="F164">
            <v>3.84</v>
          </cell>
          <cell r="G164">
            <v>0.85</v>
          </cell>
          <cell r="H164">
            <v>2.99</v>
          </cell>
        </row>
        <row r="165">
          <cell r="B165" t="str">
            <v>罗定市</v>
          </cell>
          <cell r="C165">
            <v>83</v>
          </cell>
          <cell r="D165">
            <v>88</v>
          </cell>
          <cell r="E165">
            <v>0.85</v>
          </cell>
          <cell r="F165">
            <v>71.81</v>
          </cell>
          <cell r="G165">
            <v>17.63</v>
          </cell>
          <cell r="H165">
            <v>54.18</v>
          </cell>
        </row>
        <row r="166">
          <cell r="B166" t="str">
            <v>新兴县</v>
          </cell>
          <cell r="C166">
            <v>54</v>
          </cell>
          <cell r="D166">
            <v>56</v>
          </cell>
          <cell r="E166">
            <v>0.85</v>
          </cell>
          <cell r="F166">
            <v>45.7</v>
          </cell>
          <cell r="G166">
            <v>11.47</v>
          </cell>
          <cell r="H166">
            <v>34.23</v>
          </cell>
        </row>
        <row r="167">
          <cell r="B167" t="str">
            <v>横琴粤澳深度合作区</v>
          </cell>
          <cell r="C167">
            <v>7</v>
          </cell>
          <cell r="D167">
            <v>3</v>
          </cell>
          <cell r="E167">
            <v>0.3</v>
          </cell>
          <cell r="F167">
            <v>0.86</v>
          </cell>
          <cell r="G167">
            <v>1.49</v>
          </cell>
          <cell r="H167">
            <v>-0.63</v>
          </cell>
        </row>
        <row r="168">
          <cell r="B168" t="str">
            <v>备注：
1.根据《关于进一步做好计划生育特殊困难家庭扶助工作的通知》（粤卫〔2014〕86号），独生子女死亡家庭省级财政补助标准为800元/人/月，补助比例分4档。根据《财政部 国家卫生健康委员会关于提高计划生育家庭特别扶助制度扶助标准的通知》（财社〔2022〕49号），中央财政补助标准590元/人/月，补助比例为30%；
2.2022年奖励人数的统计口径为广东家庭发展奖扶信息管理系统中2022年6月30日的时点统计数；
3.非建制区补助资金下达所在地级市本级；
4.深汕特别合作区的资金直接划拨至深圳市；
5.揭阳市本级已于2022年6月20日合并至揭阳市榕城区，无奖励对象，为方便总表统计，所以增加此项；
6.横琴粤澳深度合作区2023年起资金直接划拨至该区；2022年预拨资金已下达至珠海市本级，2022年度资金由珠海市进行结算。
</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N10"/>
  <sheetViews>
    <sheetView tabSelected="1" workbookViewId="0">
      <pane ySplit="6" topLeftCell="A6" activePane="bottomLeft" state="frozen"/>
      <selection/>
      <selection pane="bottomLeft" activeCell="E9" sqref="E9"/>
    </sheetView>
  </sheetViews>
  <sheetFormatPr defaultColWidth="9" defaultRowHeight="15.75"/>
  <cols>
    <col min="1" max="1" width="13.7583333333333" style="6" customWidth="true"/>
    <col min="2" max="2" width="16" style="6" customWidth="true"/>
    <col min="3" max="3" width="13.625" style="6" customWidth="true"/>
    <col min="4" max="4" width="13.7583333333333" style="6" customWidth="true"/>
    <col min="5" max="5" width="14.125" style="151" customWidth="true"/>
    <col min="6" max="6" width="14" style="151" customWidth="true"/>
    <col min="7" max="7" width="12.875" style="151" customWidth="true"/>
    <col min="8" max="9" width="10.625" style="6" customWidth="true"/>
    <col min="10" max="10" width="12" style="7" customWidth="true"/>
    <col min="11" max="11" width="12.7583333333333" style="7" customWidth="true"/>
    <col min="12" max="222" width="9" style="7"/>
    <col min="223" max="248" width="9" style="1"/>
  </cols>
  <sheetData>
    <row r="1" s="7" customFormat="true" ht="21" customHeight="true" spans="1:222">
      <c r="A1" s="60"/>
      <c r="B1" s="152"/>
      <c r="C1" s="152"/>
      <c r="D1" s="152"/>
      <c r="E1" s="163"/>
      <c r="F1" s="163"/>
      <c r="G1" s="163"/>
      <c r="H1" s="164"/>
      <c r="I1" s="164"/>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c r="BG1" s="168"/>
      <c r="BH1" s="168"/>
      <c r="BI1" s="168"/>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c r="CR1" s="168"/>
      <c r="CS1" s="168"/>
      <c r="CT1" s="168"/>
      <c r="CU1" s="168"/>
      <c r="CV1" s="168"/>
      <c r="CW1" s="168"/>
      <c r="CX1" s="168"/>
      <c r="CY1" s="168"/>
      <c r="CZ1" s="168"/>
      <c r="DA1" s="168"/>
      <c r="DB1" s="168"/>
      <c r="DC1" s="168"/>
      <c r="DD1" s="168"/>
      <c r="DE1" s="168"/>
      <c r="DF1" s="168"/>
      <c r="DG1" s="168"/>
      <c r="DH1" s="168"/>
      <c r="DI1" s="168"/>
      <c r="DJ1" s="168"/>
      <c r="DK1" s="168"/>
      <c r="DL1" s="168"/>
      <c r="DM1" s="168"/>
      <c r="DN1" s="168"/>
      <c r="DO1" s="168"/>
      <c r="DP1" s="168"/>
      <c r="DQ1" s="168"/>
      <c r="DR1" s="168"/>
      <c r="DS1" s="168"/>
      <c r="DT1" s="168"/>
      <c r="DU1" s="168"/>
      <c r="DV1" s="168"/>
      <c r="DW1" s="168"/>
      <c r="DX1" s="168"/>
      <c r="DY1" s="168"/>
      <c r="DZ1" s="168"/>
      <c r="EA1" s="168"/>
      <c r="EB1" s="168"/>
      <c r="EC1" s="168"/>
      <c r="ED1" s="168"/>
      <c r="EE1" s="168"/>
      <c r="EF1" s="168"/>
      <c r="EG1" s="168"/>
      <c r="EH1" s="168"/>
      <c r="EI1" s="168"/>
      <c r="EJ1" s="168"/>
      <c r="EK1" s="168"/>
      <c r="EL1" s="168"/>
      <c r="EM1" s="168"/>
      <c r="EN1" s="168"/>
      <c r="EO1" s="168"/>
      <c r="EP1" s="168"/>
      <c r="EQ1" s="168"/>
      <c r="ER1" s="168"/>
      <c r="ES1" s="168"/>
      <c r="ET1" s="168"/>
      <c r="EU1" s="168"/>
      <c r="EV1" s="168"/>
      <c r="EW1" s="168"/>
      <c r="EX1" s="168"/>
      <c r="EY1" s="168"/>
      <c r="EZ1" s="168"/>
      <c r="FA1" s="168"/>
      <c r="FB1" s="168"/>
      <c r="FC1" s="168"/>
      <c r="FD1" s="168"/>
      <c r="FE1" s="168"/>
      <c r="FF1" s="168"/>
      <c r="FG1" s="168"/>
      <c r="FH1" s="168"/>
      <c r="FI1" s="168"/>
      <c r="FJ1" s="168"/>
      <c r="FK1" s="168"/>
      <c r="FL1" s="168"/>
      <c r="FM1" s="168"/>
      <c r="FN1" s="168"/>
      <c r="FO1" s="168"/>
      <c r="FP1" s="168"/>
      <c r="FQ1" s="168"/>
      <c r="FR1" s="168"/>
      <c r="FS1" s="168"/>
      <c r="FT1" s="168"/>
      <c r="FU1" s="168"/>
      <c r="FV1" s="168"/>
      <c r="FW1" s="168"/>
      <c r="FX1" s="168"/>
      <c r="FY1" s="168"/>
      <c r="FZ1" s="168"/>
      <c r="GA1" s="168"/>
      <c r="GB1" s="168"/>
      <c r="GC1" s="168"/>
      <c r="GD1" s="168"/>
      <c r="GE1" s="168"/>
      <c r="GF1" s="168"/>
      <c r="GG1" s="168"/>
      <c r="GH1" s="168"/>
      <c r="GI1" s="168"/>
      <c r="GJ1" s="168"/>
      <c r="GK1" s="168"/>
      <c r="GL1" s="168"/>
      <c r="GM1" s="168"/>
      <c r="GN1" s="168"/>
      <c r="GO1" s="168"/>
      <c r="GP1" s="168"/>
      <c r="GQ1" s="168"/>
      <c r="GR1" s="168"/>
      <c r="GS1" s="168"/>
      <c r="GT1" s="168"/>
      <c r="GU1" s="168"/>
      <c r="GV1" s="168"/>
      <c r="GW1" s="168"/>
      <c r="GX1" s="168"/>
      <c r="GY1" s="168"/>
      <c r="GZ1" s="168"/>
      <c r="HA1" s="168"/>
      <c r="HB1" s="168"/>
      <c r="HC1" s="168"/>
      <c r="HD1" s="168"/>
      <c r="HE1" s="168"/>
      <c r="HF1" s="168"/>
      <c r="HG1" s="168"/>
      <c r="HH1" s="168"/>
      <c r="HI1" s="168"/>
      <c r="HJ1" s="168"/>
      <c r="HK1" s="168"/>
      <c r="HL1" s="168"/>
      <c r="HM1" s="168"/>
      <c r="HN1" s="168"/>
    </row>
    <row r="2" s="7" customFormat="true" ht="21" customHeight="true" spans="1:222">
      <c r="A2" s="64" t="s">
        <v>0</v>
      </c>
      <c r="B2" s="153"/>
      <c r="C2" s="153"/>
      <c r="D2" s="153"/>
      <c r="E2" s="151"/>
      <c r="F2" s="151"/>
      <c r="G2" s="151"/>
      <c r="H2" s="6"/>
      <c r="I2" s="6"/>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68"/>
      <c r="EI2" s="168"/>
      <c r="EJ2" s="168"/>
      <c r="EK2" s="168"/>
      <c r="EL2" s="168"/>
      <c r="EM2" s="168"/>
      <c r="EN2" s="168"/>
      <c r="EO2" s="168"/>
      <c r="EP2" s="168"/>
      <c r="EQ2" s="168"/>
      <c r="ER2" s="168"/>
      <c r="ES2" s="168"/>
      <c r="ET2" s="168"/>
      <c r="EU2" s="168"/>
      <c r="EV2" s="168"/>
      <c r="EW2" s="168"/>
      <c r="EX2" s="168"/>
      <c r="EY2" s="168"/>
      <c r="EZ2" s="168"/>
      <c r="FA2" s="168"/>
      <c r="FB2" s="168"/>
      <c r="FC2" s="168"/>
      <c r="FD2" s="168"/>
      <c r="FE2" s="168"/>
      <c r="FF2" s="168"/>
      <c r="FG2" s="168"/>
      <c r="FH2" s="168"/>
      <c r="FI2" s="168"/>
      <c r="FJ2" s="168"/>
      <c r="FK2" s="168"/>
      <c r="FL2" s="168"/>
      <c r="FM2" s="168"/>
      <c r="FN2" s="168"/>
      <c r="FO2" s="168"/>
      <c r="FP2" s="168"/>
      <c r="FQ2" s="168"/>
      <c r="FR2" s="168"/>
      <c r="FS2" s="168"/>
      <c r="FT2" s="168"/>
      <c r="FU2" s="168"/>
      <c r="FV2" s="168"/>
      <c r="FW2" s="168"/>
      <c r="FX2" s="168"/>
      <c r="FY2" s="168"/>
      <c r="FZ2" s="168"/>
      <c r="GA2" s="168"/>
      <c r="GB2" s="168"/>
      <c r="GC2" s="168"/>
      <c r="GD2" s="168"/>
      <c r="GE2" s="168"/>
      <c r="GF2" s="168"/>
      <c r="GG2" s="168"/>
      <c r="GH2" s="168"/>
      <c r="GI2" s="168"/>
      <c r="GJ2" s="168"/>
      <c r="GK2" s="168"/>
      <c r="GL2" s="168"/>
      <c r="GM2" s="168"/>
      <c r="GN2" s="168"/>
      <c r="GO2" s="168"/>
      <c r="GP2" s="168"/>
      <c r="GQ2" s="168"/>
      <c r="GR2" s="168"/>
      <c r="GS2" s="168"/>
      <c r="GT2" s="168"/>
      <c r="GU2" s="168"/>
      <c r="GV2" s="168"/>
      <c r="GW2" s="168"/>
      <c r="GX2" s="168"/>
      <c r="GY2" s="168"/>
      <c r="GZ2" s="168"/>
      <c r="HA2" s="168"/>
      <c r="HB2" s="168"/>
      <c r="HC2" s="168"/>
      <c r="HD2" s="168"/>
      <c r="HE2" s="168"/>
      <c r="HF2" s="168"/>
      <c r="HG2" s="168"/>
      <c r="HH2" s="168"/>
      <c r="HI2" s="168"/>
      <c r="HJ2" s="168"/>
      <c r="HK2" s="168"/>
      <c r="HL2" s="168"/>
      <c r="HM2" s="168"/>
      <c r="HN2" s="168"/>
    </row>
    <row r="3" s="7" customFormat="true" ht="58" customHeight="true" spans="1:222">
      <c r="A3" s="100" t="s">
        <v>1</v>
      </c>
      <c r="B3" s="100"/>
      <c r="C3" s="100"/>
      <c r="D3" s="100"/>
      <c r="E3" s="100"/>
      <c r="F3" s="100"/>
      <c r="G3" s="100"/>
      <c r="H3" s="100"/>
      <c r="I3" s="100"/>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68"/>
      <c r="CS3" s="168"/>
      <c r="CT3" s="168"/>
      <c r="CU3" s="168"/>
      <c r="CV3" s="168"/>
      <c r="CW3" s="168"/>
      <c r="CX3" s="168"/>
      <c r="CY3" s="168"/>
      <c r="CZ3" s="168"/>
      <c r="DA3" s="168"/>
      <c r="DB3" s="168"/>
      <c r="DC3" s="168"/>
      <c r="DD3" s="168"/>
      <c r="DE3" s="168"/>
      <c r="DF3" s="168"/>
      <c r="DG3" s="168"/>
      <c r="DH3" s="168"/>
      <c r="DI3" s="168"/>
      <c r="DJ3" s="168"/>
      <c r="DK3" s="168"/>
      <c r="DL3" s="168"/>
      <c r="DM3" s="168"/>
      <c r="DN3" s="168"/>
      <c r="DO3" s="168"/>
      <c r="DP3" s="168"/>
      <c r="DQ3" s="168"/>
      <c r="DR3" s="168"/>
      <c r="DS3" s="168"/>
      <c r="DT3" s="168"/>
      <c r="DU3" s="168"/>
      <c r="DV3" s="168"/>
      <c r="DW3" s="168"/>
      <c r="DX3" s="168"/>
      <c r="DY3" s="168"/>
      <c r="DZ3" s="168"/>
      <c r="EA3" s="168"/>
      <c r="EB3" s="168"/>
      <c r="EC3" s="168"/>
      <c r="ED3" s="168"/>
      <c r="EE3" s="168"/>
      <c r="EF3" s="168"/>
      <c r="EG3" s="168"/>
      <c r="EH3" s="168"/>
      <c r="EI3" s="168"/>
      <c r="EJ3" s="168"/>
      <c r="EK3" s="168"/>
      <c r="EL3" s="168"/>
      <c r="EM3" s="168"/>
      <c r="EN3" s="168"/>
      <c r="EO3" s="168"/>
      <c r="EP3" s="168"/>
      <c r="EQ3" s="168"/>
      <c r="ER3" s="168"/>
      <c r="ES3" s="168"/>
      <c r="ET3" s="168"/>
      <c r="EU3" s="168"/>
      <c r="EV3" s="168"/>
      <c r="EW3" s="168"/>
      <c r="EX3" s="168"/>
      <c r="EY3" s="168"/>
      <c r="EZ3" s="168"/>
      <c r="FA3" s="168"/>
      <c r="FB3" s="168"/>
      <c r="FC3" s="168"/>
      <c r="FD3" s="168"/>
      <c r="FE3" s="168"/>
      <c r="FF3" s="168"/>
      <c r="FG3" s="168"/>
      <c r="FH3" s="168"/>
      <c r="FI3" s="168"/>
      <c r="FJ3" s="168"/>
      <c r="FK3" s="168"/>
      <c r="FL3" s="168"/>
      <c r="FM3" s="168"/>
      <c r="FN3" s="168"/>
      <c r="FO3" s="168"/>
      <c r="FP3" s="168"/>
      <c r="FQ3" s="168"/>
      <c r="FR3" s="168"/>
      <c r="FS3" s="168"/>
      <c r="FT3" s="168"/>
      <c r="FU3" s="168"/>
      <c r="FV3" s="168"/>
      <c r="FW3" s="168"/>
      <c r="FX3" s="168"/>
      <c r="FY3" s="168"/>
      <c r="FZ3" s="168"/>
      <c r="GA3" s="168"/>
      <c r="GB3" s="168"/>
      <c r="GC3" s="168"/>
      <c r="GD3" s="168"/>
      <c r="GE3" s="168"/>
      <c r="GF3" s="168"/>
      <c r="GG3" s="168"/>
      <c r="GH3" s="168"/>
      <c r="GI3" s="168"/>
      <c r="GJ3" s="168"/>
      <c r="GK3" s="168"/>
      <c r="GL3" s="168"/>
      <c r="GM3" s="168"/>
      <c r="GN3" s="168"/>
      <c r="GO3" s="168"/>
      <c r="GP3" s="168"/>
      <c r="GQ3" s="168"/>
      <c r="GR3" s="168"/>
      <c r="GS3" s="168"/>
      <c r="GT3" s="168"/>
      <c r="GU3" s="168"/>
      <c r="GV3" s="168"/>
      <c r="GW3" s="168"/>
      <c r="GX3" s="168"/>
      <c r="GY3" s="168"/>
      <c r="GZ3" s="168"/>
      <c r="HA3" s="168"/>
      <c r="HB3" s="168"/>
      <c r="HC3" s="168"/>
      <c r="HD3" s="168"/>
      <c r="HE3" s="168"/>
      <c r="HF3" s="168"/>
      <c r="HG3" s="168"/>
      <c r="HH3" s="168"/>
      <c r="HI3" s="168"/>
      <c r="HJ3" s="168"/>
      <c r="HK3" s="168"/>
      <c r="HL3" s="168"/>
      <c r="HM3" s="168"/>
      <c r="HN3" s="168"/>
    </row>
    <row r="4" s="7" customFormat="true" ht="18" customHeight="true" spans="1:222">
      <c r="A4" s="154"/>
      <c r="B4" s="154"/>
      <c r="C4" s="154"/>
      <c r="D4" s="154"/>
      <c r="E4" s="163"/>
      <c r="F4" s="163"/>
      <c r="G4" s="163"/>
      <c r="H4" s="84" t="s">
        <v>2</v>
      </c>
      <c r="I4" s="84"/>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68"/>
      <c r="AN4" s="168"/>
      <c r="AO4" s="168"/>
      <c r="AP4" s="168"/>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168"/>
      <c r="DP4" s="168"/>
      <c r="DQ4" s="168"/>
      <c r="DR4" s="168"/>
      <c r="DS4" s="168"/>
      <c r="DT4" s="168"/>
      <c r="DU4" s="168"/>
      <c r="DV4" s="168"/>
      <c r="DW4" s="168"/>
      <c r="DX4" s="168"/>
      <c r="DY4" s="168"/>
      <c r="DZ4" s="168"/>
      <c r="EA4" s="168"/>
      <c r="EB4" s="168"/>
      <c r="EC4" s="168"/>
      <c r="ED4" s="168"/>
      <c r="EE4" s="168"/>
      <c r="EF4" s="168"/>
      <c r="EG4" s="168"/>
      <c r="EH4" s="168"/>
      <c r="EI4" s="168"/>
      <c r="EJ4" s="168"/>
      <c r="EK4" s="168"/>
      <c r="EL4" s="168"/>
      <c r="EM4" s="168"/>
      <c r="EN4" s="168"/>
      <c r="EO4" s="168"/>
      <c r="EP4" s="168"/>
      <c r="EQ4" s="168"/>
      <c r="ER4" s="168"/>
      <c r="ES4" s="168"/>
      <c r="ET4" s="168"/>
      <c r="EU4" s="168"/>
      <c r="EV4" s="168"/>
      <c r="EW4" s="168"/>
      <c r="EX4" s="168"/>
      <c r="EY4" s="168"/>
      <c r="EZ4" s="168"/>
      <c r="FA4" s="168"/>
      <c r="FB4" s="168"/>
      <c r="FC4" s="168"/>
      <c r="FD4" s="168"/>
      <c r="FE4" s="168"/>
      <c r="FF4" s="168"/>
      <c r="FG4" s="168"/>
      <c r="FH4" s="168"/>
      <c r="FI4" s="168"/>
      <c r="FJ4" s="168"/>
      <c r="FK4" s="168"/>
      <c r="FL4" s="168"/>
      <c r="FM4" s="168"/>
      <c r="FN4" s="168"/>
      <c r="FO4" s="168"/>
      <c r="FP4" s="168"/>
      <c r="FQ4" s="168"/>
      <c r="FR4" s="168"/>
      <c r="FS4" s="168"/>
      <c r="FT4" s="168"/>
      <c r="FU4" s="168"/>
      <c r="FV4" s="168"/>
      <c r="FW4" s="168"/>
      <c r="FX4" s="168"/>
      <c r="FY4" s="168"/>
      <c r="FZ4" s="168"/>
      <c r="GA4" s="168"/>
      <c r="GB4" s="168"/>
      <c r="GC4" s="168"/>
      <c r="GD4" s="168"/>
      <c r="GE4" s="168"/>
      <c r="GF4" s="168"/>
      <c r="GG4" s="168"/>
      <c r="GH4" s="168"/>
      <c r="GI4" s="168"/>
      <c r="GJ4" s="168"/>
      <c r="GK4" s="168"/>
      <c r="GL4" s="168"/>
      <c r="GM4" s="168"/>
      <c r="GN4" s="168"/>
      <c r="GO4" s="168"/>
      <c r="GP4" s="168"/>
      <c r="GQ4" s="168"/>
      <c r="GR4" s="168"/>
      <c r="GS4" s="168"/>
      <c r="GT4" s="168"/>
      <c r="GU4" s="168"/>
      <c r="GV4" s="168"/>
      <c r="GW4" s="168"/>
      <c r="GX4" s="168"/>
      <c r="GY4" s="168"/>
      <c r="GZ4" s="168"/>
      <c r="HA4" s="168"/>
      <c r="HB4" s="168"/>
      <c r="HC4" s="168"/>
      <c r="HD4" s="168"/>
      <c r="HE4" s="168"/>
      <c r="HF4" s="168"/>
      <c r="HG4" s="168"/>
      <c r="HH4" s="168"/>
      <c r="HI4" s="168"/>
      <c r="HJ4" s="168"/>
      <c r="HK4" s="168"/>
      <c r="HL4" s="168"/>
      <c r="HM4" s="168"/>
      <c r="HN4" s="168"/>
    </row>
    <row r="5" s="150" customFormat="true" ht="40" customHeight="true" spans="1:222">
      <c r="A5" s="155" t="s">
        <v>3</v>
      </c>
      <c r="B5" s="156" t="s">
        <v>4</v>
      </c>
      <c r="C5" s="157" t="s">
        <v>5</v>
      </c>
      <c r="D5" s="158" t="s">
        <v>6</v>
      </c>
      <c r="E5" s="165"/>
      <c r="F5" s="165"/>
      <c r="G5" s="165"/>
      <c r="H5" s="157" t="s">
        <v>7</v>
      </c>
      <c r="I5" s="157" t="s">
        <v>8</v>
      </c>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69"/>
      <c r="BJ5" s="169"/>
      <c r="BK5" s="169"/>
      <c r="BL5" s="169"/>
      <c r="BM5" s="169"/>
      <c r="BN5" s="169"/>
      <c r="BO5" s="169"/>
      <c r="BP5" s="169"/>
      <c r="BQ5" s="169"/>
      <c r="BR5" s="169"/>
      <c r="BS5" s="169"/>
      <c r="BT5" s="169"/>
      <c r="BU5" s="169"/>
      <c r="BV5" s="169"/>
      <c r="BW5" s="169"/>
      <c r="BX5" s="169"/>
      <c r="BY5" s="169"/>
      <c r="BZ5" s="169"/>
      <c r="CA5" s="169"/>
      <c r="CB5" s="169"/>
      <c r="CC5" s="169"/>
      <c r="CD5" s="169"/>
      <c r="CE5" s="169"/>
      <c r="CF5" s="169"/>
      <c r="CG5" s="169"/>
      <c r="CH5" s="169"/>
      <c r="CI5" s="169"/>
      <c r="CJ5" s="169"/>
      <c r="CK5" s="169"/>
      <c r="CL5" s="169"/>
      <c r="CM5" s="169"/>
      <c r="CN5" s="169"/>
      <c r="CO5" s="169"/>
      <c r="CP5" s="169"/>
      <c r="CQ5" s="169"/>
      <c r="CR5" s="169"/>
      <c r="CS5" s="169"/>
      <c r="CT5" s="169"/>
      <c r="CU5" s="169"/>
      <c r="CV5" s="169"/>
      <c r="CW5" s="169"/>
      <c r="CX5" s="169"/>
      <c r="CY5" s="169"/>
      <c r="CZ5" s="169"/>
      <c r="DA5" s="169"/>
      <c r="DB5" s="169"/>
      <c r="DC5" s="169"/>
      <c r="DD5" s="169"/>
      <c r="DE5" s="169"/>
      <c r="DF5" s="169"/>
      <c r="DG5" s="169"/>
      <c r="DH5" s="169"/>
      <c r="DI5" s="169"/>
      <c r="DJ5" s="169"/>
      <c r="DK5" s="169"/>
      <c r="DL5" s="169"/>
      <c r="DM5" s="169"/>
      <c r="DN5" s="169"/>
      <c r="DO5" s="169"/>
      <c r="DP5" s="169"/>
      <c r="DQ5" s="169"/>
      <c r="DR5" s="169"/>
      <c r="DS5" s="169"/>
      <c r="DT5" s="169"/>
      <c r="DU5" s="169"/>
      <c r="DV5" s="169"/>
      <c r="DW5" s="169"/>
      <c r="DX5" s="169"/>
      <c r="DY5" s="169"/>
      <c r="DZ5" s="169"/>
      <c r="EA5" s="169"/>
      <c r="EB5" s="169"/>
      <c r="EC5" s="169"/>
      <c r="ED5" s="169"/>
      <c r="EE5" s="169"/>
      <c r="EF5" s="169"/>
      <c r="EG5" s="169"/>
      <c r="EH5" s="169"/>
      <c r="EI5" s="169"/>
      <c r="EJ5" s="169"/>
      <c r="EK5" s="169"/>
      <c r="EL5" s="169"/>
      <c r="EM5" s="169"/>
      <c r="EN5" s="169"/>
      <c r="EO5" s="169"/>
      <c r="EP5" s="169"/>
      <c r="EQ5" s="169"/>
      <c r="ER5" s="169"/>
      <c r="ES5" s="169"/>
      <c r="ET5" s="169"/>
      <c r="EU5" s="169"/>
      <c r="EV5" s="169"/>
      <c r="EW5" s="169"/>
      <c r="EX5" s="169"/>
      <c r="EY5" s="169"/>
      <c r="EZ5" s="169"/>
      <c r="FA5" s="169"/>
      <c r="FB5" s="169"/>
      <c r="FC5" s="169"/>
      <c r="FD5" s="169"/>
      <c r="FE5" s="169"/>
      <c r="FF5" s="169"/>
      <c r="FG5" s="169"/>
      <c r="FH5" s="169"/>
      <c r="FI5" s="169"/>
      <c r="FJ5" s="169"/>
      <c r="FK5" s="169"/>
      <c r="FL5" s="169"/>
      <c r="FM5" s="169"/>
      <c r="FN5" s="169"/>
      <c r="FO5" s="169"/>
      <c r="FP5" s="169"/>
      <c r="FQ5" s="169"/>
      <c r="FR5" s="169"/>
      <c r="FS5" s="169"/>
      <c r="FT5" s="169"/>
      <c r="FU5" s="169"/>
      <c r="FV5" s="169"/>
      <c r="FW5" s="169"/>
      <c r="FX5" s="169"/>
      <c r="FY5" s="169"/>
      <c r="FZ5" s="169"/>
      <c r="GA5" s="169"/>
      <c r="GB5" s="169"/>
      <c r="GC5" s="169"/>
      <c r="GD5" s="169"/>
      <c r="GE5" s="169"/>
      <c r="GF5" s="169"/>
      <c r="GG5" s="169"/>
      <c r="GH5" s="169"/>
      <c r="GI5" s="169"/>
      <c r="GJ5" s="169"/>
      <c r="GK5" s="169"/>
      <c r="GL5" s="169"/>
      <c r="GM5" s="169"/>
      <c r="GN5" s="169"/>
      <c r="GO5" s="169"/>
      <c r="GP5" s="169"/>
      <c r="GQ5" s="169"/>
      <c r="GR5" s="169"/>
      <c r="GS5" s="169"/>
      <c r="GT5" s="169"/>
      <c r="GU5" s="169"/>
      <c r="GV5" s="169"/>
      <c r="GW5" s="169"/>
      <c r="GX5" s="169"/>
      <c r="GY5" s="169"/>
      <c r="GZ5" s="169"/>
      <c r="HA5" s="169"/>
      <c r="HB5" s="169"/>
      <c r="HC5" s="169"/>
      <c r="HD5" s="169"/>
      <c r="HE5" s="169"/>
      <c r="HF5" s="169"/>
      <c r="HG5" s="169"/>
      <c r="HH5" s="169"/>
      <c r="HI5" s="169"/>
      <c r="HJ5" s="169"/>
      <c r="HK5" s="169"/>
      <c r="HL5" s="169"/>
      <c r="HM5" s="169"/>
      <c r="HN5" s="169"/>
    </row>
    <row r="6" s="150" customFormat="true" ht="40" customHeight="true" spans="1:9">
      <c r="A6" s="159"/>
      <c r="B6" s="160"/>
      <c r="C6" s="161"/>
      <c r="D6" s="157" t="s">
        <v>9</v>
      </c>
      <c r="E6" s="166" t="s">
        <v>10</v>
      </c>
      <c r="F6" s="166" t="s">
        <v>11</v>
      </c>
      <c r="G6" s="166" t="s">
        <v>12</v>
      </c>
      <c r="H6" s="167"/>
      <c r="I6" s="167"/>
    </row>
    <row r="7" s="1" customFormat="true" ht="26" customHeight="true" spans="1:222">
      <c r="A7" s="71" t="s">
        <v>4</v>
      </c>
      <c r="B7" s="162">
        <f t="shared" ref="B7:G7" si="0">SUM(B8:B10)</f>
        <v>1181.62</v>
      </c>
      <c r="C7" s="162">
        <f t="shared" si="0"/>
        <v>335.12</v>
      </c>
      <c r="D7" s="162">
        <f t="shared" si="0"/>
        <v>846.5</v>
      </c>
      <c r="E7" s="162">
        <f t="shared" si="0"/>
        <v>196.51</v>
      </c>
      <c r="F7" s="162">
        <f t="shared" si="0"/>
        <v>626.55</v>
      </c>
      <c r="G7" s="162">
        <f t="shared" si="0"/>
        <v>23.44</v>
      </c>
      <c r="H7" s="149">
        <v>2300249</v>
      </c>
      <c r="I7" s="149">
        <v>51301</v>
      </c>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row>
    <row r="8" s="1" customFormat="true" ht="26" customHeight="true" spans="1:222">
      <c r="A8" s="25" t="s">
        <v>13</v>
      </c>
      <c r="B8" s="110">
        <f>SUM(C8,D8)</f>
        <v>373.61</v>
      </c>
      <c r="C8" s="110">
        <v>83.69</v>
      </c>
      <c r="D8" s="110">
        <f>SUM(E8:G8)</f>
        <v>289.92</v>
      </c>
      <c r="E8" s="110">
        <f>VLOOKUP(A8,'计生特扶-伤残'!A:K,11,0)</f>
        <v>76.38</v>
      </c>
      <c r="F8" s="110">
        <f>VLOOKUP(A8,'计生特扶-死亡'!A:K,11,0)</f>
        <v>210.96</v>
      </c>
      <c r="G8" s="110">
        <v>2.58</v>
      </c>
      <c r="H8" s="149">
        <v>2300249</v>
      </c>
      <c r="I8" s="149">
        <v>51301</v>
      </c>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row>
    <row r="9" s="1" customFormat="true" ht="26" customHeight="true" spans="1:222">
      <c r="A9" s="25" t="s">
        <v>14</v>
      </c>
      <c r="B9" s="110">
        <f>SUM(C9,D9)</f>
        <v>425.34</v>
      </c>
      <c r="C9" s="110">
        <v>71.99</v>
      </c>
      <c r="D9" s="110">
        <f>SUM(E9:G9)</f>
        <v>353.35</v>
      </c>
      <c r="E9" s="110">
        <f>VLOOKUP(A9,'计生特扶-伤残'!A:K,11,0)</f>
        <v>78.41</v>
      </c>
      <c r="F9" s="110">
        <f>VLOOKUP(A9,'计生特扶-死亡'!A:K,11,0)</f>
        <v>270.39</v>
      </c>
      <c r="G9" s="110">
        <v>4.55</v>
      </c>
      <c r="H9" s="149">
        <v>2300249</v>
      </c>
      <c r="I9" s="149">
        <v>51301</v>
      </c>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row>
    <row r="10" s="1" customFormat="true" ht="26" customHeight="true" spans="1:222">
      <c r="A10" s="25" t="s">
        <v>15</v>
      </c>
      <c r="B10" s="110">
        <f>SUM(C10,D10)</f>
        <v>382.67</v>
      </c>
      <c r="C10" s="110">
        <v>179.44</v>
      </c>
      <c r="D10" s="110">
        <f>SUM(E10:G10)</f>
        <v>203.23</v>
      </c>
      <c r="E10" s="110">
        <f>VLOOKUP(A10,'计生特扶-伤残'!A:K,11,0)</f>
        <v>41.72</v>
      </c>
      <c r="F10" s="110">
        <f>VLOOKUP(A10,'计生特扶-死亡'!A:K,11,0)</f>
        <v>145.2</v>
      </c>
      <c r="G10" s="110">
        <v>16.31</v>
      </c>
      <c r="H10" s="149">
        <v>2300249</v>
      </c>
      <c r="I10" s="149">
        <v>51301</v>
      </c>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row>
  </sheetData>
  <mergeCells count="8">
    <mergeCell ref="A3:I3"/>
    <mergeCell ref="H4:I4"/>
    <mergeCell ref="D5:G5"/>
    <mergeCell ref="A5:A6"/>
    <mergeCell ref="B5:B6"/>
    <mergeCell ref="C5:C6"/>
    <mergeCell ref="H5:H6"/>
    <mergeCell ref="I5:I6"/>
  </mergeCells>
  <printOptions horizontalCentered="true"/>
  <pageMargins left="0.472222222222222" right="0.472222222222222" top="0.590277777777778" bottom="0.786805555555556" header="0.511805555555556" footer="0.511805555555556"/>
  <pageSetup paperSize="9" scale="11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Q98"/>
  <sheetViews>
    <sheetView workbookViewId="0">
      <pane ySplit="7" topLeftCell="A7" activePane="bottomLeft" state="frozen"/>
      <selection/>
      <selection pane="bottomLeft" activeCell="A3" sqref="A3:N3"/>
    </sheetView>
  </sheetViews>
  <sheetFormatPr defaultColWidth="9" defaultRowHeight="14.25"/>
  <cols>
    <col min="1" max="1" width="11.7583333333333" style="13" customWidth="true"/>
    <col min="2" max="2" width="12.625" style="116" customWidth="true"/>
    <col min="3" max="3" width="12.625" style="117" customWidth="true"/>
    <col min="4" max="4" width="8.625" style="95" customWidth="true"/>
    <col min="5" max="7" width="14.625" style="118" customWidth="true"/>
    <col min="8" max="8" width="12.625" style="119" customWidth="true"/>
    <col min="9" max="9" width="12.625" style="120" customWidth="true"/>
    <col min="10" max="10" width="12.625" style="118" customWidth="true"/>
    <col min="11" max="11" width="10.375" style="118" customWidth="true"/>
    <col min="12" max="12" width="12.625" style="118" customWidth="true"/>
    <col min="13" max="14" width="9.625" style="13" customWidth="true"/>
  </cols>
  <sheetData>
    <row r="1" ht="19" customHeight="true" spans="1:14">
      <c r="A1" s="60"/>
      <c r="B1" s="121"/>
      <c r="C1" s="121"/>
      <c r="D1" s="99"/>
      <c r="E1" s="130"/>
      <c r="F1" s="130"/>
      <c r="G1" s="131"/>
      <c r="H1" s="132"/>
      <c r="I1" s="131"/>
      <c r="J1" s="131"/>
      <c r="K1" s="131"/>
      <c r="L1" s="131"/>
      <c r="M1" s="146"/>
      <c r="N1" s="146"/>
    </row>
    <row r="2" ht="19" customHeight="true" spans="1:14">
      <c r="A2" s="64" t="s">
        <v>16</v>
      </c>
      <c r="B2" s="121"/>
      <c r="C2" s="121"/>
      <c r="D2" s="99"/>
      <c r="E2" s="130"/>
      <c r="F2" s="130"/>
      <c r="G2" s="131"/>
      <c r="H2" s="132"/>
      <c r="I2" s="131"/>
      <c r="J2" s="131"/>
      <c r="K2" s="131"/>
      <c r="L2" s="131"/>
      <c r="M2" s="146"/>
      <c r="N2" s="146"/>
    </row>
    <row r="3" ht="54" customHeight="true" spans="1:14">
      <c r="A3" s="100" t="s">
        <v>17</v>
      </c>
      <c r="B3" s="100"/>
      <c r="C3" s="100"/>
      <c r="D3" s="122"/>
      <c r="E3" s="133"/>
      <c r="F3" s="133"/>
      <c r="G3" s="133"/>
      <c r="H3" s="133"/>
      <c r="I3" s="133"/>
      <c r="J3" s="133"/>
      <c r="K3" s="133"/>
      <c r="L3" s="133"/>
      <c r="M3" s="100"/>
      <c r="N3" s="100"/>
    </row>
    <row r="4" ht="17" customHeight="true" spans="1:14">
      <c r="A4" s="67"/>
      <c r="B4" s="123"/>
      <c r="C4" s="121"/>
      <c r="D4" s="101"/>
      <c r="E4" s="134"/>
      <c r="F4" s="134"/>
      <c r="G4" s="131"/>
      <c r="H4" s="135"/>
      <c r="I4" s="131"/>
      <c r="J4" s="131"/>
      <c r="K4" s="131"/>
      <c r="L4" s="139" t="s">
        <v>18</v>
      </c>
      <c r="M4" s="147"/>
      <c r="N4" s="147"/>
    </row>
    <row r="5" s="51" customFormat="true" ht="22" customHeight="true" spans="1:14">
      <c r="A5" s="18" t="s">
        <v>3</v>
      </c>
      <c r="B5" s="18" t="s">
        <v>19</v>
      </c>
      <c r="C5" s="18" t="s">
        <v>20</v>
      </c>
      <c r="D5" s="124" t="s">
        <v>21</v>
      </c>
      <c r="E5" s="136" t="s">
        <v>22</v>
      </c>
      <c r="F5" s="136" t="s">
        <v>23</v>
      </c>
      <c r="G5" s="136" t="s">
        <v>24</v>
      </c>
      <c r="H5" s="136" t="s">
        <v>25</v>
      </c>
      <c r="I5" s="136"/>
      <c r="J5" s="136"/>
      <c r="K5" s="136" t="s">
        <v>26</v>
      </c>
      <c r="L5" s="136" t="s">
        <v>27</v>
      </c>
      <c r="M5" s="71" t="s">
        <v>7</v>
      </c>
      <c r="N5" s="71" t="s">
        <v>8</v>
      </c>
    </row>
    <row r="6" s="51" customFormat="true" ht="42" customHeight="true" spans="1:14">
      <c r="A6" s="18"/>
      <c r="B6" s="18"/>
      <c r="C6" s="18"/>
      <c r="D6" s="124"/>
      <c r="E6" s="136"/>
      <c r="F6" s="136"/>
      <c r="G6" s="136"/>
      <c r="H6" s="136" t="s">
        <v>28</v>
      </c>
      <c r="I6" s="136" t="s">
        <v>29</v>
      </c>
      <c r="J6" s="140" t="s">
        <v>30</v>
      </c>
      <c r="K6" s="136"/>
      <c r="L6" s="136"/>
      <c r="M6" s="71"/>
      <c r="N6" s="71"/>
    </row>
    <row r="7" s="51" customFormat="true" ht="36" customHeight="true" spans="1:225">
      <c r="A7" s="125" t="s">
        <v>31</v>
      </c>
      <c r="B7" s="126" t="s">
        <v>32</v>
      </c>
      <c r="C7" s="127" t="s">
        <v>33</v>
      </c>
      <c r="D7" s="128" t="s">
        <v>34</v>
      </c>
      <c r="E7" s="137" t="s">
        <v>35</v>
      </c>
      <c r="F7" s="137" t="s">
        <v>36</v>
      </c>
      <c r="G7" s="137" t="s">
        <v>37</v>
      </c>
      <c r="H7" s="137" t="s">
        <v>38</v>
      </c>
      <c r="I7" s="137" t="s">
        <v>39</v>
      </c>
      <c r="J7" s="141" t="s">
        <v>40</v>
      </c>
      <c r="K7" s="142" t="s">
        <v>41</v>
      </c>
      <c r="L7" s="143" t="s">
        <v>42</v>
      </c>
      <c r="M7" s="148"/>
      <c r="N7" s="148"/>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12"/>
      <c r="GV7" s="12"/>
      <c r="GW7" s="12"/>
      <c r="GX7" s="12"/>
      <c r="GY7" s="12"/>
      <c r="GZ7" s="12"/>
      <c r="HA7" s="12"/>
      <c r="HB7" s="12"/>
      <c r="HC7" s="12"/>
      <c r="HD7" s="12"/>
      <c r="HE7" s="12"/>
      <c r="HF7" s="12"/>
      <c r="HG7" s="12"/>
      <c r="HH7" s="12"/>
      <c r="HI7" s="12"/>
      <c r="HJ7" s="12"/>
      <c r="HK7" s="12"/>
      <c r="HL7" s="12"/>
      <c r="HM7" s="12"/>
      <c r="HN7" s="12"/>
      <c r="HO7" s="12"/>
      <c r="HP7" s="12"/>
      <c r="HQ7" s="12"/>
    </row>
    <row r="8" s="114" customFormat="true" ht="22" customHeight="true" spans="1:14">
      <c r="A8" s="71" t="s">
        <v>4</v>
      </c>
      <c r="B8" s="88">
        <f>SUM(B9:B11)</f>
        <v>1516</v>
      </c>
      <c r="C8" s="88">
        <f t="shared" ref="C8:L8" si="0">SUM(C9:C11)</f>
        <v>2785</v>
      </c>
      <c r="D8" s="88"/>
      <c r="E8" s="88">
        <f t="shared" si="0"/>
        <v>340.89</v>
      </c>
      <c r="F8" s="88">
        <f t="shared" si="0"/>
        <v>43.66</v>
      </c>
      <c r="G8" s="88">
        <f t="shared" si="0"/>
        <v>297.23</v>
      </c>
      <c r="H8" s="88">
        <f t="shared" si="0"/>
        <v>297.23</v>
      </c>
      <c r="I8" s="88">
        <f t="shared" si="0"/>
        <v>259.34</v>
      </c>
      <c r="J8" s="88">
        <f t="shared" si="0"/>
        <v>37.89</v>
      </c>
      <c r="K8" s="144">
        <f t="shared" si="0"/>
        <v>0</v>
      </c>
      <c r="L8" s="88">
        <f t="shared" si="0"/>
        <v>335.12</v>
      </c>
      <c r="M8" s="149">
        <v>2300249</v>
      </c>
      <c r="N8" s="149">
        <v>51301</v>
      </c>
    </row>
    <row r="9" s="114" customFormat="true" ht="22" customHeight="true" spans="1:14">
      <c r="A9" s="25" t="s">
        <v>13</v>
      </c>
      <c r="B9" s="129">
        <v>365</v>
      </c>
      <c r="C9" s="27">
        <v>688</v>
      </c>
      <c r="D9" s="34">
        <v>0.85</v>
      </c>
      <c r="E9" s="138">
        <f>ROUND(C9*120*12*D9/10000,2)</f>
        <v>84.21</v>
      </c>
      <c r="F9" s="138">
        <f>ROUND(B9*0.3*960/10000,2)</f>
        <v>10.51</v>
      </c>
      <c r="G9" s="138">
        <f>E9-F9</f>
        <v>73.7</v>
      </c>
      <c r="H9" s="111">
        <f>G9</f>
        <v>73.7</v>
      </c>
      <c r="I9" s="145">
        <f>VLOOKUP(A9,[1]农村计生奖励!$A$10:$G$168,7,0)</f>
        <v>63.71</v>
      </c>
      <c r="J9" s="25">
        <f>H9-I9</f>
        <v>9.98999999999999</v>
      </c>
      <c r="K9" s="44"/>
      <c r="L9" s="111">
        <f>G9+J9-K9</f>
        <v>83.69</v>
      </c>
      <c r="M9" s="149">
        <v>2300249</v>
      </c>
      <c r="N9" s="149">
        <v>51301</v>
      </c>
    </row>
    <row r="10" s="114" customFormat="true" ht="22" customHeight="true" spans="1:14">
      <c r="A10" s="25" t="s">
        <v>14</v>
      </c>
      <c r="B10" s="129">
        <v>319</v>
      </c>
      <c r="C10" s="27">
        <v>594</v>
      </c>
      <c r="D10" s="34">
        <v>0.85</v>
      </c>
      <c r="E10" s="138">
        <f>ROUND(C10*120*12*D10/10000,2)</f>
        <v>72.71</v>
      </c>
      <c r="F10" s="138">
        <f>ROUND(B10*0.3*960/10000,2)</f>
        <v>9.19</v>
      </c>
      <c r="G10" s="138">
        <f>E10-F10</f>
        <v>63.52</v>
      </c>
      <c r="H10" s="111">
        <f>G10</f>
        <v>63.52</v>
      </c>
      <c r="I10" s="145">
        <f>VLOOKUP(A10,[1]农村计生奖励!$A$10:$G$168,7,0)</f>
        <v>55.05</v>
      </c>
      <c r="J10" s="25">
        <f>H10-I10</f>
        <v>8.47</v>
      </c>
      <c r="K10" s="44"/>
      <c r="L10" s="111">
        <f>G10+J10-K10</f>
        <v>71.99</v>
      </c>
      <c r="M10" s="149">
        <v>2300249</v>
      </c>
      <c r="N10" s="149">
        <v>51301</v>
      </c>
    </row>
    <row r="11" s="114" customFormat="true" ht="22" customHeight="true" spans="1:14">
      <c r="A11" s="25" t="s">
        <v>15</v>
      </c>
      <c r="B11" s="129">
        <v>832</v>
      </c>
      <c r="C11" s="27">
        <v>1503</v>
      </c>
      <c r="D11" s="34">
        <v>0.85</v>
      </c>
      <c r="E11" s="138">
        <f>ROUND(C11*120*12*D11/10000,2)</f>
        <v>183.97</v>
      </c>
      <c r="F11" s="138">
        <f>ROUND(B11*0.3*960/10000,2)</f>
        <v>23.96</v>
      </c>
      <c r="G11" s="138">
        <f>E11-F11</f>
        <v>160.01</v>
      </c>
      <c r="H11" s="111">
        <f>G11</f>
        <v>160.01</v>
      </c>
      <c r="I11" s="145">
        <f>VLOOKUP(A11,[1]农村计生奖励!$A$10:$G$168,7,0)</f>
        <v>140.58</v>
      </c>
      <c r="J11" s="25">
        <f>H11-I11</f>
        <v>19.43</v>
      </c>
      <c r="K11" s="44"/>
      <c r="L11" s="111">
        <f>G11+J11-K11</f>
        <v>179.44</v>
      </c>
      <c r="M11" s="149">
        <v>2300249</v>
      </c>
      <c r="N11" s="149">
        <v>51301</v>
      </c>
    </row>
    <row r="12" s="115" customFormat="true" ht="72" customHeight="true" spans="1:14">
      <c r="A12" s="14" t="s">
        <v>43</v>
      </c>
      <c r="B12" s="14"/>
      <c r="C12" s="14"/>
      <c r="D12" s="14"/>
      <c r="E12" s="14"/>
      <c r="F12" s="14"/>
      <c r="G12" s="14"/>
      <c r="H12" s="14"/>
      <c r="I12" s="14"/>
      <c r="J12" s="14"/>
      <c r="K12" s="14"/>
      <c r="L12" s="14"/>
      <c r="M12" s="14"/>
      <c r="N12" s="14"/>
    </row>
    <row r="13" spans="9:9">
      <c r="I13" s="118"/>
    </row>
    <row r="14" spans="9:9">
      <c r="I14" s="118"/>
    </row>
    <row r="15" spans="9:9">
      <c r="I15" s="118"/>
    </row>
    <row r="16" spans="9:9">
      <c r="I16" s="118"/>
    </row>
    <row r="17" spans="9:9">
      <c r="I17" s="118"/>
    </row>
    <row r="18" spans="9:9">
      <c r="I18" s="118"/>
    </row>
    <row r="19" spans="9:9">
      <c r="I19" s="118"/>
    </row>
    <row r="20" spans="9:9">
      <c r="I20" s="118"/>
    </row>
    <row r="21" spans="9:9">
      <c r="I21" s="118"/>
    </row>
    <row r="22" spans="9:9">
      <c r="I22" s="118"/>
    </row>
    <row r="23" spans="9:9">
      <c r="I23" s="118"/>
    </row>
    <row r="24" spans="9:9">
      <c r="I24" s="118"/>
    </row>
    <row r="25" spans="9:9">
      <c r="I25" s="118"/>
    </row>
    <row r="26" spans="9:9">
      <c r="I26" s="118"/>
    </row>
    <row r="27" spans="9:9">
      <c r="I27" s="118"/>
    </row>
    <row r="28" spans="9:9">
      <c r="I28" s="118"/>
    </row>
    <row r="29" spans="9:9">
      <c r="I29" s="118"/>
    </row>
    <row r="30" spans="9:9">
      <c r="I30" s="118"/>
    </row>
    <row r="31" spans="9:9">
      <c r="I31" s="118"/>
    </row>
    <row r="32" spans="9:9">
      <c r="I32" s="118"/>
    </row>
    <row r="33" spans="9:9">
      <c r="I33" s="118"/>
    </row>
    <row r="34" spans="9:9">
      <c r="I34" s="118"/>
    </row>
    <row r="35" spans="9:9">
      <c r="I35" s="118"/>
    </row>
    <row r="36" spans="9:9">
      <c r="I36" s="118"/>
    </row>
    <row r="37" spans="9:9">
      <c r="I37" s="118"/>
    </row>
    <row r="38" spans="9:9">
      <c r="I38" s="118"/>
    </row>
    <row r="39" spans="9:9">
      <c r="I39" s="118"/>
    </row>
    <row r="40" spans="9:9">
      <c r="I40" s="118"/>
    </row>
    <row r="41" spans="9:9">
      <c r="I41" s="118"/>
    </row>
    <row r="42" spans="9:9">
      <c r="I42" s="118"/>
    </row>
    <row r="43" spans="9:9">
      <c r="I43" s="118"/>
    </row>
    <row r="44" spans="9:9">
      <c r="I44" s="118"/>
    </row>
    <row r="45" spans="9:9">
      <c r="I45" s="118"/>
    </row>
    <row r="46" spans="9:9">
      <c r="I46" s="118"/>
    </row>
    <row r="47" spans="9:9">
      <c r="I47" s="118"/>
    </row>
    <row r="48" spans="9:9">
      <c r="I48" s="118"/>
    </row>
    <row r="49" spans="9:9">
      <c r="I49" s="118"/>
    </row>
    <row r="50" spans="9:9">
      <c r="I50" s="118"/>
    </row>
    <row r="51" spans="9:9">
      <c r="I51" s="118"/>
    </row>
    <row r="52" spans="9:9">
      <c r="I52" s="118"/>
    </row>
    <row r="53" spans="9:9">
      <c r="I53" s="118"/>
    </row>
    <row r="54" spans="9:9">
      <c r="I54" s="118"/>
    </row>
    <row r="55" spans="9:9">
      <c r="I55" s="118"/>
    </row>
    <row r="56" spans="9:9">
      <c r="I56" s="118"/>
    </row>
    <row r="57" spans="9:9">
      <c r="I57" s="118"/>
    </row>
    <row r="58" spans="9:9">
      <c r="I58" s="118"/>
    </row>
    <row r="59" spans="9:9">
      <c r="I59" s="118"/>
    </row>
    <row r="60" spans="9:9">
      <c r="I60" s="118"/>
    </row>
    <row r="61" spans="9:9">
      <c r="I61" s="118"/>
    </row>
    <row r="62" spans="9:9">
      <c r="I62" s="118"/>
    </row>
    <row r="63" spans="9:9">
      <c r="I63" s="118"/>
    </row>
    <row r="64" spans="9:9">
      <c r="I64" s="118"/>
    </row>
    <row r="65" spans="9:9">
      <c r="I65" s="118"/>
    </row>
    <row r="66" spans="9:9">
      <c r="I66" s="118"/>
    </row>
    <row r="67" spans="9:9">
      <c r="I67" s="118"/>
    </row>
    <row r="68" spans="9:9">
      <c r="I68" s="118"/>
    </row>
    <row r="69" spans="9:9">
      <c r="I69" s="118"/>
    </row>
    <row r="70" spans="9:9">
      <c r="I70" s="118"/>
    </row>
    <row r="71" spans="9:9">
      <c r="I71" s="118"/>
    </row>
    <row r="72" spans="9:9">
      <c r="I72" s="118"/>
    </row>
    <row r="73" spans="9:9">
      <c r="I73" s="118"/>
    </row>
    <row r="74" spans="9:9">
      <c r="I74" s="118"/>
    </row>
    <row r="75" spans="9:9">
      <c r="I75" s="118"/>
    </row>
    <row r="76" spans="9:9">
      <c r="I76" s="118"/>
    </row>
    <row r="77" spans="9:9">
      <c r="I77" s="118"/>
    </row>
    <row r="78" spans="9:9">
      <c r="I78" s="118"/>
    </row>
    <row r="79" spans="9:9">
      <c r="I79" s="118"/>
    </row>
    <row r="80" spans="9:9">
      <c r="I80" s="118"/>
    </row>
    <row r="81" spans="9:9">
      <c r="I81" s="118"/>
    </row>
    <row r="82" spans="9:9">
      <c r="I82" s="118"/>
    </row>
    <row r="83" spans="9:9">
      <c r="I83" s="118"/>
    </row>
    <row r="84" spans="9:9">
      <c r="I84" s="118"/>
    </row>
    <row r="85" spans="9:9">
      <c r="I85" s="118"/>
    </row>
    <row r="86" spans="9:9">
      <c r="I86" s="118"/>
    </row>
    <row r="87" spans="9:9">
      <c r="I87" s="118"/>
    </row>
    <row r="88" spans="9:9">
      <c r="I88" s="118"/>
    </row>
    <row r="89" spans="9:9">
      <c r="I89" s="118"/>
    </row>
    <row r="90" spans="9:9">
      <c r="I90" s="118"/>
    </row>
    <row r="91" spans="9:9">
      <c r="I91" s="118"/>
    </row>
    <row r="92" spans="9:9">
      <c r="I92" s="118"/>
    </row>
    <row r="93" spans="9:9">
      <c r="I93" s="118"/>
    </row>
    <row r="94" spans="9:9">
      <c r="I94" s="118"/>
    </row>
    <row r="95" spans="9:9">
      <c r="I95" s="118"/>
    </row>
    <row r="96" spans="9:9">
      <c r="I96" s="118"/>
    </row>
    <row r="97" spans="9:9">
      <c r="I97" s="118"/>
    </row>
    <row r="98" spans="9:9">
      <c r="I98" s="118"/>
    </row>
  </sheetData>
  <mergeCells count="16">
    <mergeCell ref="A3:N3"/>
    <mergeCell ref="A4:E4"/>
    <mergeCell ref="L4:N4"/>
    <mergeCell ref="H5:J5"/>
    <mergeCell ref="A12:N12"/>
    <mergeCell ref="A5:A6"/>
    <mergeCell ref="B5:B6"/>
    <mergeCell ref="C5:C6"/>
    <mergeCell ref="D5:D6"/>
    <mergeCell ref="E5:E6"/>
    <mergeCell ref="F5:F6"/>
    <mergeCell ref="G5:G6"/>
    <mergeCell ref="K5:K6"/>
    <mergeCell ref="L5:L6"/>
    <mergeCell ref="M5:M6"/>
    <mergeCell ref="N5:N6"/>
  </mergeCells>
  <printOptions horizontalCentered="true"/>
  <pageMargins left="0.472222222222222" right="0.472222222222222" top="0.590277777777778" bottom="0.786805555555556" header="0" footer="0.393055555555556"/>
  <pageSetup paperSize="9" scale="8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S12"/>
  <sheetViews>
    <sheetView workbookViewId="0">
      <pane ySplit="7" topLeftCell="A7" activePane="bottomLeft" state="frozen"/>
      <selection/>
      <selection pane="bottomLeft" activeCell="A3" sqref="A3:K3"/>
    </sheetView>
  </sheetViews>
  <sheetFormatPr defaultColWidth="9" defaultRowHeight="14.25"/>
  <cols>
    <col min="1" max="1" width="22.5" style="92" customWidth="true"/>
    <col min="2" max="2" width="12.625" style="93" customWidth="true"/>
    <col min="3" max="3" width="12.625" style="94" customWidth="true"/>
    <col min="4" max="4" width="10.625" style="95" customWidth="true"/>
    <col min="5" max="6" width="14.625" style="11" customWidth="true"/>
    <col min="7" max="7" width="14.5" style="11" customWidth="true"/>
    <col min="8" max="8" width="13.625" style="96" customWidth="true"/>
    <col min="9" max="9" width="12.375" style="96" customWidth="true"/>
    <col min="10" max="10" width="12.875" style="97" customWidth="true"/>
    <col min="11" max="11" width="16.125" style="11" customWidth="true"/>
    <col min="12" max="16384" width="9" style="13"/>
  </cols>
  <sheetData>
    <row r="1" ht="18" spans="1:11">
      <c r="A1" s="60"/>
      <c r="B1" s="98"/>
      <c r="C1" s="98"/>
      <c r="D1" s="99"/>
      <c r="E1" s="105"/>
      <c r="F1" s="105"/>
      <c r="G1" s="106"/>
      <c r="H1" s="38"/>
      <c r="I1" s="9"/>
      <c r="J1" s="106"/>
      <c r="K1" s="106"/>
    </row>
    <row r="2" customFormat="true" ht="18" spans="1:11">
      <c r="A2" s="64" t="s">
        <v>44</v>
      </c>
      <c r="B2" s="98"/>
      <c r="C2" s="98"/>
      <c r="D2" s="99"/>
      <c r="E2" s="105"/>
      <c r="F2" s="105"/>
      <c r="G2" s="106"/>
      <c r="H2" s="38"/>
      <c r="I2" s="9"/>
      <c r="J2" s="106"/>
      <c r="K2" s="106"/>
    </row>
    <row r="3" s="50" customFormat="true" ht="57" customHeight="true" spans="1:11">
      <c r="A3" s="100" t="s">
        <v>45</v>
      </c>
      <c r="B3" s="100"/>
      <c r="C3" s="100"/>
      <c r="D3" s="100"/>
      <c r="E3" s="107"/>
      <c r="F3" s="107"/>
      <c r="G3" s="107"/>
      <c r="H3" s="100"/>
      <c r="I3" s="100"/>
      <c r="J3" s="107"/>
      <c r="K3" s="107"/>
    </row>
    <row r="4" ht="14" customHeight="true" spans="1:11">
      <c r="A4" s="67"/>
      <c r="B4" s="67"/>
      <c r="C4" s="98"/>
      <c r="D4" s="101"/>
      <c r="E4" s="108"/>
      <c r="F4" s="108"/>
      <c r="G4" s="106"/>
      <c r="H4" s="39"/>
      <c r="I4" s="9"/>
      <c r="J4" s="106"/>
      <c r="K4" s="77" t="s">
        <v>18</v>
      </c>
    </row>
    <row r="5" s="90" customFormat="true" ht="30" customHeight="true" spans="1:208">
      <c r="A5" s="69" t="s">
        <v>3</v>
      </c>
      <c r="B5" s="69" t="s">
        <v>19</v>
      </c>
      <c r="C5" s="69" t="s">
        <v>20</v>
      </c>
      <c r="D5" s="69" t="s">
        <v>46</v>
      </c>
      <c r="E5" s="79" t="s">
        <v>22</v>
      </c>
      <c r="F5" s="79" t="s">
        <v>23</v>
      </c>
      <c r="G5" s="79" t="s">
        <v>47</v>
      </c>
      <c r="H5" s="79" t="s">
        <v>25</v>
      </c>
      <c r="I5" s="79"/>
      <c r="J5" s="79"/>
      <c r="K5" s="79" t="s">
        <v>27</v>
      </c>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12"/>
      <c r="DM5" s="12"/>
      <c r="DN5" s="12"/>
      <c r="DO5" s="12"/>
      <c r="DP5" s="12"/>
      <c r="DQ5" s="12"/>
      <c r="DR5" s="12"/>
      <c r="DS5" s="12"/>
      <c r="DT5" s="12"/>
      <c r="DU5" s="12"/>
      <c r="DV5" s="12"/>
      <c r="DW5" s="12"/>
      <c r="DX5" s="12"/>
      <c r="DY5" s="12"/>
      <c r="DZ5" s="12"/>
      <c r="EA5" s="12"/>
      <c r="EB5" s="12"/>
      <c r="EC5" s="12"/>
      <c r="ED5" s="12"/>
      <c r="EE5" s="12"/>
      <c r="EF5" s="12"/>
      <c r="EG5" s="12"/>
      <c r="EH5" s="12"/>
      <c r="EI5" s="12"/>
      <c r="EJ5" s="12"/>
      <c r="EK5" s="12"/>
      <c r="EL5" s="12"/>
      <c r="EM5" s="12"/>
      <c r="EN5" s="12"/>
      <c r="EO5" s="12"/>
      <c r="EP5" s="12"/>
      <c r="EQ5" s="12"/>
      <c r="ER5" s="12"/>
      <c r="ES5" s="12"/>
      <c r="ET5" s="12"/>
      <c r="EU5" s="12"/>
      <c r="EV5" s="12"/>
      <c r="EW5" s="12"/>
      <c r="EX5" s="12"/>
      <c r="EY5" s="12"/>
      <c r="EZ5" s="12"/>
      <c r="FA5" s="12"/>
      <c r="FB5" s="12"/>
      <c r="FC5" s="12"/>
      <c r="FD5" s="12"/>
      <c r="FE5" s="12"/>
      <c r="FF5" s="12"/>
      <c r="FG5" s="12"/>
      <c r="FH5" s="12"/>
      <c r="FI5" s="12"/>
      <c r="FJ5" s="12"/>
      <c r="FK5" s="12"/>
      <c r="FL5" s="12"/>
      <c r="FM5" s="12"/>
      <c r="FN5" s="12"/>
      <c r="FO5" s="12"/>
      <c r="FP5" s="12"/>
      <c r="FQ5" s="12"/>
      <c r="FR5" s="12"/>
      <c r="FS5" s="12"/>
      <c r="FT5" s="12"/>
      <c r="FU5" s="12"/>
      <c r="FV5" s="12"/>
      <c r="FW5" s="12"/>
      <c r="FX5" s="12"/>
      <c r="FY5" s="12"/>
      <c r="FZ5" s="12"/>
      <c r="GA5" s="12"/>
      <c r="GB5" s="12"/>
      <c r="GC5" s="12"/>
      <c r="GD5" s="12"/>
      <c r="GE5" s="12"/>
      <c r="GF5" s="12"/>
      <c r="GG5" s="12"/>
      <c r="GH5" s="12"/>
      <c r="GI5" s="12"/>
      <c r="GJ5" s="12"/>
      <c r="GK5" s="12"/>
      <c r="GL5" s="12"/>
      <c r="GM5" s="12"/>
      <c r="GN5" s="12"/>
      <c r="GO5" s="12"/>
      <c r="GP5" s="12"/>
      <c r="GQ5" s="12"/>
      <c r="GR5" s="12"/>
      <c r="GS5" s="12"/>
      <c r="GT5" s="12"/>
      <c r="GU5" s="12"/>
      <c r="GV5" s="12"/>
      <c r="GW5" s="12"/>
      <c r="GX5" s="12"/>
      <c r="GY5" s="12"/>
      <c r="GZ5" s="12"/>
    </row>
    <row r="6" s="51" customFormat="true" ht="50" customHeight="true" spans="1:208">
      <c r="A6" s="69"/>
      <c r="B6" s="69"/>
      <c r="C6" s="69"/>
      <c r="D6" s="69"/>
      <c r="E6" s="79"/>
      <c r="F6" s="79"/>
      <c r="G6" s="79"/>
      <c r="H6" s="79" t="s">
        <v>28</v>
      </c>
      <c r="I6" s="79" t="s">
        <v>29</v>
      </c>
      <c r="J6" s="88" t="s">
        <v>30</v>
      </c>
      <c r="K6" s="79"/>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row>
    <row r="7" s="12" customFormat="true" ht="42" customHeight="true" spans="1:11">
      <c r="A7" s="69" t="s">
        <v>31</v>
      </c>
      <c r="B7" s="69" t="s">
        <v>32</v>
      </c>
      <c r="C7" s="69" t="s">
        <v>33</v>
      </c>
      <c r="D7" s="69" t="s">
        <v>34</v>
      </c>
      <c r="E7" s="79" t="s">
        <v>48</v>
      </c>
      <c r="F7" s="79" t="s">
        <v>49</v>
      </c>
      <c r="G7" s="79" t="s">
        <v>37</v>
      </c>
      <c r="H7" s="79" t="s">
        <v>50</v>
      </c>
      <c r="I7" s="79" t="s">
        <v>39</v>
      </c>
      <c r="J7" s="88" t="s">
        <v>40</v>
      </c>
      <c r="K7" s="69" t="s">
        <v>51</v>
      </c>
    </row>
    <row r="8" ht="22" customHeight="true" spans="1:11">
      <c r="A8" s="102" t="s">
        <v>4</v>
      </c>
      <c r="B8" s="103">
        <f>SUM(B9:B11)</f>
        <v>503</v>
      </c>
      <c r="C8" s="103">
        <f t="shared" ref="C8:K8" si="0">SUM(C9:C11)</f>
        <v>531</v>
      </c>
      <c r="D8" s="103"/>
      <c r="E8" s="109">
        <f t="shared" si="0"/>
        <v>270.81</v>
      </c>
      <c r="F8" s="109">
        <f t="shared" si="0"/>
        <v>83.3</v>
      </c>
      <c r="G8" s="109">
        <f t="shared" si="0"/>
        <v>187.51</v>
      </c>
      <c r="H8" s="109">
        <f t="shared" si="0"/>
        <v>187.51</v>
      </c>
      <c r="I8" s="109">
        <f t="shared" si="0"/>
        <v>178.51</v>
      </c>
      <c r="J8" s="109">
        <f t="shared" si="0"/>
        <v>8.99999999999999</v>
      </c>
      <c r="K8" s="109">
        <f t="shared" si="0"/>
        <v>196.51</v>
      </c>
    </row>
    <row r="9" ht="22" customHeight="true" spans="1:11">
      <c r="A9" s="25" t="s">
        <v>13</v>
      </c>
      <c r="B9" s="49">
        <v>193</v>
      </c>
      <c r="C9" s="104">
        <v>205</v>
      </c>
      <c r="D9" s="34">
        <v>0.85</v>
      </c>
      <c r="E9" s="110">
        <f>ROUND(C9*500*12*D9/10000,2)</f>
        <v>104.55</v>
      </c>
      <c r="F9" s="110">
        <f>ROUND(B9*0.3*460*12/10000,2)</f>
        <v>31.96</v>
      </c>
      <c r="G9" s="44">
        <f>E9-F9</f>
        <v>72.59</v>
      </c>
      <c r="H9" s="111">
        <f>G9</f>
        <v>72.59</v>
      </c>
      <c r="I9" s="110">
        <f>VLOOKUP(A9,'[1]计生特扶-伤残'!$B:$H,7,0)</f>
        <v>68.8</v>
      </c>
      <c r="J9" s="112">
        <f>H9-I9</f>
        <v>3.79000000000001</v>
      </c>
      <c r="K9" s="44">
        <f>G9+J9</f>
        <v>76.38</v>
      </c>
    </row>
    <row r="10" ht="22" customHeight="true" spans="1:11">
      <c r="A10" s="25" t="s">
        <v>14</v>
      </c>
      <c r="B10" s="49">
        <v>196</v>
      </c>
      <c r="C10" s="104">
        <v>207</v>
      </c>
      <c r="D10" s="34">
        <v>0.85</v>
      </c>
      <c r="E10" s="110">
        <f>ROUND(C10*500*12*D10/10000,2)</f>
        <v>105.57</v>
      </c>
      <c r="F10" s="110">
        <f>ROUND(B10*0.3*460*12/10000,2)</f>
        <v>32.46</v>
      </c>
      <c r="G10" s="44">
        <f>E10-F10</f>
        <v>73.11</v>
      </c>
      <c r="H10" s="111">
        <f>G10</f>
        <v>73.11</v>
      </c>
      <c r="I10" s="110">
        <f>VLOOKUP(A10,'[1]计生特扶-伤残'!$B:$H,7,0)</f>
        <v>67.81</v>
      </c>
      <c r="J10" s="112">
        <f>H10-I10</f>
        <v>5.29999999999998</v>
      </c>
      <c r="K10" s="44">
        <f>G10+J10</f>
        <v>78.41</v>
      </c>
    </row>
    <row r="11" ht="22" customHeight="true" spans="1:11">
      <c r="A11" s="25" t="s">
        <v>15</v>
      </c>
      <c r="B11" s="49">
        <v>114</v>
      </c>
      <c r="C11" s="104">
        <v>119</v>
      </c>
      <c r="D11" s="34">
        <v>0.85</v>
      </c>
      <c r="E11" s="110">
        <f>ROUND(C11*500*12*D11/10000,2)</f>
        <v>60.69</v>
      </c>
      <c r="F11" s="110">
        <f>ROUND(B11*0.3*460*12/10000,2)</f>
        <v>18.88</v>
      </c>
      <c r="G11" s="44">
        <f>E11-F11</f>
        <v>41.81</v>
      </c>
      <c r="H11" s="111">
        <f>G11</f>
        <v>41.81</v>
      </c>
      <c r="I11" s="110">
        <f>VLOOKUP(A11,'[1]计生特扶-伤残'!$B:$H,7,0)</f>
        <v>41.9</v>
      </c>
      <c r="J11" s="112">
        <f>H11-I11</f>
        <v>-0.0899999999999963</v>
      </c>
      <c r="K11" s="44">
        <f>G11+J11</f>
        <v>41.72</v>
      </c>
    </row>
    <row r="12" s="91" customFormat="true" ht="124" customHeight="true" spans="1:227">
      <c r="A12" s="14" t="s">
        <v>52</v>
      </c>
      <c r="B12" s="14"/>
      <c r="C12" s="14"/>
      <c r="D12" s="14"/>
      <c r="E12" s="14"/>
      <c r="F12" s="14"/>
      <c r="G12" s="14"/>
      <c r="H12" s="14"/>
      <c r="I12" s="14"/>
      <c r="J12" s="14"/>
      <c r="K12" s="14"/>
      <c r="L12" s="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c r="ET12" s="113"/>
      <c r="EU12" s="113"/>
      <c r="EV12" s="113"/>
      <c r="EW12" s="113"/>
      <c r="EX12" s="113"/>
      <c r="EY12" s="113"/>
      <c r="EZ12" s="113"/>
      <c r="FA12" s="113"/>
      <c r="FB12" s="113"/>
      <c r="FC12" s="113"/>
      <c r="FD12" s="113"/>
      <c r="FE12" s="113"/>
      <c r="FF12" s="113"/>
      <c r="FG12" s="113"/>
      <c r="FH12" s="113"/>
      <c r="FI12" s="113"/>
      <c r="FJ12" s="113"/>
      <c r="FK12" s="113"/>
      <c r="FL12" s="113"/>
      <c r="FM12" s="113"/>
      <c r="FN12" s="113"/>
      <c r="FO12" s="113"/>
      <c r="FP12" s="113"/>
      <c r="FQ12" s="113"/>
      <c r="FR12" s="113"/>
      <c r="FS12" s="113"/>
      <c r="FT12" s="113"/>
      <c r="FU12" s="113"/>
      <c r="FV12" s="113"/>
      <c r="FW12" s="113"/>
      <c r="FX12" s="113"/>
      <c r="FY12" s="113"/>
      <c r="FZ12" s="113"/>
      <c r="GA12" s="113"/>
      <c r="GB12" s="113"/>
      <c r="GC12" s="113"/>
      <c r="GD12" s="113"/>
      <c r="GE12" s="113"/>
      <c r="GF12" s="113"/>
      <c r="GG12" s="113"/>
      <c r="GH12" s="113"/>
      <c r="GI12" s="113"/>
      <c r="GJ12" s="113"/>
      <c r="GK12" s="113"/>
      <c r="GL12" s="113"/>
      <c r="GM12" s="113"/>
      <c r="GN12" s="113"/>
      <c r="GO12" s="113"/>
      <c r="GP12" s="113"/>
      <c r="GQ12" s="113"/>
      <c r="GR12" s="113"/>
      <c r="GS12" s="113"/>
      <c r="GT12" s="113"/>
      <c r="GU12" s="113"/>
      <c r="GV12" s="113"/>
      <c r="GW12" s="113"/>
      <c r="GX12" s="113"/>
      <c r="GY12" s="113"/>
      <c r="GZ12" s="113"/>
      <c r="HA12" s="113"/>
      <c r="HB12" s="113"/>
      <c r="HC12" s="113"/>
      <c r="HD12" s="113"/>
      <c r="HE12" s="113"/>
      <c r="HF12" s="113"/>
      <c r="HG12" s="113"/>
      <c r="HH12" s="113"/>
      <c r="HI12" s="113"/>
      <c r="HJ12" s="113"/>
      <c r="HK12" s="113"/>
      <c r="HL12" s="113"/>
      <c r="HM12" s="113"/>
      <c r="HN12" s="113"/>
      <c r="HO12" s="113"/>
      <c r="HP12" s="113"/>
      <c r="HQ12" s="113"/>
      <c r="HR12" s="113"/>
      <c r="HS12" s="113"/>
    </row>
  </sheetData>
  <mergeCells count="12">
    <mergeCell ref="A3:K3"/>
    <mergeCell ref="A4:E4"/>
    <mergeCell ref="H5:J5"/>
    <mergeCell ref="A12:K12"/>
    <mergeCell ref="A5:A6"/>
    <mergeCell ref="B5:B6"/>
    <mergeCell ref="C5:C6"/>
    <mergeCell ref="D5:D6"/>
    <mergeCell ref="E5:E6"/>
    <mergeCell ref="F5:F6"/>
    <mergeCell ref="G5:G6"/>
    <mergeCell ref="K5:K6"/>
  </mergeCells>
  <printOptions horizontalCentered="true"/>
  <pageMargins left="0.472222222222222" right="0.472222222222222" top="0.590277777777778" bottom="0.786805555555556" header="0" footer="0.393055555555556"/>
  <pageSetup paperSize="9" scale="89" fitToHeight="0"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R14"/>
  <sheetViews>
    <sheetView workbookViewId="0">
      <pane ySplit="7" topLeftCell="A7" activePane="bottomLeft" state="frozen"/>
      <selection/>
      <selection pane="bottomLeft" activeCell="A3" sqref="A3:K3"/>
    </sheetView>
  </sheetViews>
  <sheetFormatPr defaultColWidth="9" defaultRowHeight="14.25"/>
  <cols>
    <col min="1" max="1" width="20.625" style="12" customWidth="true"/>
    <col min="2" max="2" width="12.625" style="53" customWidth="true"/>
    <col min="3" max="3" width="11.625" style="54" customWidth="true"/>
    <col min="4" max="4" width="9.625" style="55" customWidth="true"/>
    <col min="5" max="5" width="14.625" style="56" customWidth="true"/>
    <col min="6" max="6" width="13.125" style="56" customWidth="true"/>
    <col min="7" max="7" width="14.5" style="56" customWidth="true"/>
    <col min="8" max="8" width="11.5" style="57" customWidth="true"/>
    <col min="9" max="9" width="12.375" style="57" customWidth="true"/>
    <col min="10" max="10" width="12.2583333333333" style="58" customWidth="true"/>
    <col min="11" max="11" width="15" style="59" customWidth="true"/>
    <col min="12" max="12" width="9.25833333333333" style="12"/>
    <col min="13" max="13" width="13.2583333333333" style="12" customWidth="true"/>
    <col min="14" max="16" width="9" style="12"/>
    <col min="17" max="17" width="13.375" style="12" customWidth="true"/>
    <col min="18" max="18" width="12.375" style="12" customWidth="true"/>
    <col min="19" max="19" width="11.5" style="12" customWidth="true"/>
    <col min="20" max="20" width="12.875" style="12" customWidth="true"/>
    <col min="21" max="21" width="11.625" style="12" customWidth="true"/>
    <col min="22" max="22" width="12.7583333333333" style="12" customWidth="true"/>
    <col min="23" max="23" width="15.875" style="12" customWidth="true"/>
    <col min="24" max="16384" width="9" style="12"/>
  </cols>
  <sheetData>
    <row r="1" s="13" customFormat="true" ht="15.75" spans="1:248">
      <c r="A1" s="60"/>
      <c r="B1" s="61"/>
      <c r="C1" s="62"/>
      <c r="D1" s="63"/>
      <c r="E1" s="76"/>
      <c r="F1" s="76"/>
      <c r="G1" s="77"/>
      <c r="H1" s="78"/>
      <c r="I1" s="78"/>
      <c r="J1" s="84"/>
      <c r="K1" s="84"/>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c r="IK1" s="12"/>
      <c r="IL1" s="12"/>
      <c r="IM1" s="12"/>
      <c r="IN1" s="12"/>
    </row>
    <row r="2" s="13" customFormat="true" ht="15.75" spans="1:248">
      <c r="A2" s="64" t="s">
        <v>53</v>
      </c>
      <c r="B2" s="61"/>
      <c r="C2" s="62"/>
      <c r="D2" s="63"/>
      <c r="E2" s="76"/>
      <c r="F2" s="76"/>
      <c r="G2" s="77"/>
      <c r="H2" s="78"/>
      <c r="I2" s="78"/>
      <c r="J2" s="84"/>
      <c r="K2" s="84"/>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row>
    <row r="3" s="50" customFormat="true" ht="49" customHeight="true" spans="1:11">
      <c r="A3" s="65" t="s">
        <v>54</v>
      </c>
      <c r="B3" s="66"/>
      <c r="C3" s="66"/>
      <c r="D3" s="66"/>
      <c r="E3" s="66"/>
      <c r="F3" s="66"/>
      <c r="G3" s="66"/>
      <c r="H3" s="66"/>
      <c r="I3" s="66"/>
      <c r="J3" s="66"/>
      <c r="K3" s="66"/>
    </row>
    <row r="4" s="13" customFormat="true" ht="21" customHeight="true" spans="1:248">
      <c r="A4" s="67"/>
      <c r="B4" s="61"/>
      <c r="C4" s="62"/>
      <c r="D4" s="63"/>
      <c r="E4" s="76"/>
      <c r="F4" s="76"/>
      <c r="G4" s="77"/>
      <c r="H4" s="78"/>
      <c r="I4" s="78"/>
      <c r="J4" s="84"/>
      <c r="K4" s="84" t="s">
        <v>18</v>
      </c>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c r="IK4" s="12"/>
      <c r="IL4" s="12"/>
      <c r="IM4" s="12"/>
      <c r="IN4" s="12"/>
    </row>
    <row r="5" s="51" customFormat="true" ht="30" customHeight="true" spans="1:252">
      <c r="A5" s="68" t="s">
        <v>3</v>
      </c>
      <c r="B5" s="69" t="s">
        <v>19</v>
      </c>
      <c r="C5" s="69" t="s">
        <v>20</v>
      </c>
      <c r="D5" s="69" t="s">
        <v>46</v>
      </c>
      <c r="E5" s="79" t="s">
        <v>22</v>
      </c>
      <c r="F5" s="79" t="s">
        <v>23</v>
      </c>
      <c r="G5" s="79" t="s">
        <v>47</v>
      </c>
      <c r="H5" s="80" t="s">
        <v>25</v>
      </c>
      <c r="I5" s="85"/>
      <c r="J5" s="86"/>
      <c r="K5" s="79" t="s">
        <v>27</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c r="GE5" s="87"/>
      <c r="GF5" s="87"/>
      <c r="GG5" s="87"/>
      <c r="GH5" s="87"/>
      <c r="GI5" s="87"/>
      <c r="GJ5" s="87"/>
      <c r="GK5" s="87"/>
      <c r="GL5" s="87"/>
      <c r="GM5" s="87"/>
      <c r="GN5" s="87"/>
      <c r="GO5" s="87"/>
      <c r="GP5" s="87"/>
      <c r="GQ5" s="87"/>
      <c r="GR5" s="87"/>
      <c r="GS5" s="87"/>
      <c r="GT5" s="87"/>
      <c r="GU5" s="87"/>
      <c r="GV5" s="87"/>
      <c r="GW5" s="87"/>
      <c r="GX5" s="87"/>
      <c r="GY5" s="87"/>
      <c r="GZ5" s="87"/>
      <c r="HA5" s="87"/>
      <c r="HB5" s="87"/>
      <c r="HC5" s="87"/>
      <c r="HD5" s="87"/>
      <c r="HE5" s="87"/>
      <c r="HF5" s="87"/>
      <c r="HG5" s="87"/>
      <c r="HH5" s="87"/>
      <c r="HI5" s="87"/>
      <c r="HJ5" s="87"/>
      <c r="HK5" s="87"/>
      <c r="HL5" s="87"/>
      <c r="HM5" s="87"/>
      <c r="HN5" s="87"/>
      <c r="HO5" s="87"/>
      <c r="HP5" s="87"/>
      <c r="HQ5" s="87"/>
      <c r="HR5" s="87"/>
      <c r="HS5" s="87"/>
      <c r="HT5" s="87"/>
      <c r="HU5" s="87"/>
      <c r="HV5" s="87"/>
      <c r="HW5" s="87"/>
      <c r="HX5" s="87"/>
      <c r="HY5" s="87"/>
      <c r="HZ5" s="87"/>
      <c r="IA5" s="87"/>
      <c r="IB5" s="87"/>
      <c r="IC5" s="87"/>
      <c r="ID5" s="87"/>
      <c r="IE5" s="87"/>
      <c r="IF5" s="87"/>
      <c r="IG5" s="87"/>
      <c r="IH5" s="87"/>
      <c r="II5" s="87"/>
      <c r="IJ5" s="87"/>
      <c r="IK5" s="87"/>
      <c r="IL5" s="87"/>
      <c r="IM5" s="87"/>
      <c r="IN5" s="87"/>
      <c r="IO5" s="87"/>
      <c r="IP5" s="87"/>
      <c r="IQ5" s="87"/>
      <c r="IR5" s="87"/>
    </row>
    <row r="6" s="51" customFormat="true" ht="42" customHeight="true" spans="1:252">
      <c r="A6" s="68"/>
      <c r="B6" s="69"/>
      <c r="C6" s="69"/>
      <c r="D6" s="69"/>
      <c r="E6" s="79"/>
      <c r="F6" s="79"/>
      <c r="G6" s="79"/>
      <c r="H6" s="79" t="s">
        <v>28</v>
      </c>
      <c r="I6" s="79" t="s">
        <v>29</v>
      </c>
      <c r="J6" s="88" t="s">
        <v>30</v>
      </c>
      <c r="K6" s="79"/>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row>
    <row r="7" s="52" customFormat="true" ht="30" customHeight="true" spans="1:252">
      <c r="A7" s="68" t="s">
        <v>31</v>
      </c>
      <c r="B7" s="69" t="s">
        <v>32</v>
      </c>
      <c r="C7" s="70" t="s">
        <v>33</v>
      </c>
      <c r="D7" s="70" t="s">
        <v>34</v>
      </c>
      <c r="E7" s="43" t="s">
        <v>55</v>
      </c>
      <c r="F7" s="43" t="s">
        <v>56</v>
      </c>
      <c r="G7" s="43" t="s">
        <v>37</v>
      </c>
      <c r="H7" s="43" t="s">
        <v>50</v>
      </c>
      <c r="I7" s="43" t="s">
        <v>39</v>
      </c>
      <c r="J7" s="47" t="s">
        <v>40</v>
      </c>
      <c r="K7" s="69" t="s">
        <v>51</v>
      </c>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row>
    <row r="8" s="12" customFormat="true" ht="22" customHeight="true" spans="1:244">
      <c r="A8" s="71" t="s">
        <v>4</v>
      </c>
      <c r="B8" s="72">
        <f>SUM(B9:B11)</f>
        <v>836</v>
      </c>
      <c r="C8" s="72">
        <f t="shared" ref="C8:K8" si="0">SUM(C9:C11)</f>
        <v>915</v>
      </c>
      <c r="D8" s="72"/>
      <c r="E8" s="81">
        <f t="shared" si="0"/>
        <v>746.64</v>
      </c>
      <c r="F8" s="81">
        <f t="shared" si="0"/>
        <v>177.56</v>
      </c>
      <c r="G8" s="81">
        <f t="shared" si="0"/>
        <v>569.08</v>
      </c>
      <c r="H8" s="81">
        <f t="shared" si="0"/>
        <v>569.08</v>
      </c>
      <c r="I8" s="81">
        <f t="shared" si="0"/>
        <v>511.61</v>
      </c>
      <c r="J8" s="81">
        <f t="shared" si="0"/>
        <v>57.47</v>
      </c>
      <c r="K8" s="81">
        <f t="shared" si="0"/>
        <v>626.55</v>
      </c>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row>
    <row r="9" s="12" customFormat="true" ht="22" customHeight="true" spans="1:12">
      <c r="A9" s="25" t="s">
        <v>13</v>
      </c>
      <c r="B9" s="73">
        <v>283</v>
      </c>
      <c r="C9" s="27">
        <v>305</v>
      </c>
      <c r="D9" s="34">
        <v>0.85</v>
      </c>
      <c r="E9" s="82">
        <f>ROUND(C9*800*12*D9/10000,2)</f>
        <v>248.88</v>
      </c>
      <c r="F9" s="82">
        <f>ROUND(B9*0.3*590*12/10000,2)</f>
        <v>60.11</v>
      </c>
      <c r="G9" s="83">
        <f>E9-F9</f>
        <v>188.77</v>
      </c>
      <c r="H9" s="82">
        <f>G9</f>
        <v>188.77</v>
      </c>
      <c r="I9" s="83">
        <f>VLOOKUP(A9,'[1]计生特扶-死亡'!$B:$H,7,0)</f>
        <v>166.58</v>
      </c>
      <c r="J9" s="83">
        <f>H9-I9</f>
        <v>22.19</v>
      </c>
      <c r="K9" s="83">
        <f>G9+J9</f>
        <v>210.96</v>
      </c>
      <c r="L9" s="89"/>
    </row>
    <row r="10" s="12" customFormat="true" ht="22" customHeight="true" spans="1:12">
      <c r="A10" s="25" t="s">
        <v>14</v>
      </c>
      <c r="B10" s="73">
        <v>381</v>
      </c>
      <c r="C10" s="27">
        <v>409</v>
      </c>
      <c r="D10" s="34">
        <v>0.85</v>
      </c>
      <c r="E10" s="82">
        <f>ROUND(C10*800*12*D10/10000,2)</f>
        <v>333.74</v>
      </c>
      <c r="F10" s="82">
        <f>ROUND(B10*0.3*590*12/10000,2)</f>
        <v>80.92</v>
      </c>
      <c r="G10" s="83">
        <f>E10-F10</f>
        <v>252.82</v>
      </c>
      <c r="H10" s="82">
        <f>G10</f>
        <v>252.82</v>
      </c>
      <c r="I10" s="83">
        <f>VLOOKUP(A10,'[1]计生特扶-死亡'!$B:$H,7,0)</f>
        <v>235.25</v>
      </c>
      <c r="J10" s="83">
        <f>H10-I10</f>
        <v>17.57</v>
      </c>
      <c r="K10" s="83">
        <f>G10+J10</f>
        <v>270.39</v>
      </c>
      <c r="L10" s="89"/>
    </row>
    <row r="11" s="12" customFormat="true" ht="22" customHeight="true" spans="1:12">
      <c r="A11" s="25" t="s">
        <v>15</v>
      </c>
      <c r="B11" s="73">
        <v>172</v>
      </c>
      <c r="C11" s="27">
        <v>201</v>
      </c>
      <c r="D11" s="34">
        <v>0.85</v>
      </c>
      <c r="E11" s="82">
        <f>ROUND(C11*800*12*D11/10000,2)</f>
        <v>164.02</v>
      </c>
      <c r="F11" s="82">
        <f>ROUND(B11*0.3*590*12/10000,2)</f>
        <v>36.53</v>
      </c>
      <c r="G11" s="83">
        <f>E11-F11</f>
        <v>127.49</v>
      </c>
      <c r="H11" s="82">
        <f>G11</f>
        <v>127.49</v>
      </c>
      <c r="I11" s="83">
        <f>VLOOKUP(A11,'[1]计生特扶-死亡'!$B:$H,7,0)</f>
        <v>109.78</v>
      </c>
      <c r="J11" s="83">
        <f>H11-I11</f>
        <v>17.71</v>
      </c>
      <c r="K11" s="83">
        <f>G11+J11</f>
        <v>145.2</v>
      </c>
      <c r="L11" s="89"/>
    </row>
    <row r="12" s="13" customFormat="true" ht="126" customHeight="true" spans="1:248">
      <c r="A12" s="14" t="s">
        <v>57</v>
      </c>
      <c r="B12" s="74"/>
      <c r="C12" s="75"/>
      <c r="D12" s="74"/>
      <c r="E12" s="74"/>
      <c r="F12" s="74"/>
      <c r="G12" s="74"/>
      <c r="H12" s="74"/>
      <c r="I12" s="74"/>
      <c r="J12" s="74"/>
      <c r="K12" s="74"/>
      <c r="L12" s="89"/>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c r="IM12" s="12"/>
      <c r="IN12" s="12"/>
    </row>
    <row r="13" s="13" customFormat="true" spans="1:248">
      <c r="A13" s="12"/>
      <c r="B13" s="53"/>
      <c r="C13" s="54"/>
      <c r="D13" s="55"/>
      <c r="E13" s="56"/>
      <c r="F13" s="56"/>
      <c r="G13" s="56"/>
      <c r="H13" s="57"/>
      <c r="I13" s="57"/>
      <c r="J13" s="58"/>
      <c r="K13" s="59"/>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c r="IM13" s="12"/>
      <c r="IN13" s="12"/>
    </row>
    <row r="14" s="13" customFormat="true" spans="1:248">
      <c r="A14" s="12"/>
      <c r="B14" s="53"/>
      <c r="C14" s="54"/>
      <c r="D14" s="55"/>
      <c r="E14" s="56"/>
      <c r="F14" s="56"/>
      <c r="G14" s="56"/>
      <c r="H14" s="57"/>
      <c r="I14" s="57"/>
      <c r="J14" s="58"/>
      <c r="K14" s="59"/>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c r="IK14" s="12"/>
      <c r="IL14" s="12"/>
      <c r="IM14" s="12"/>
      <c r="IN14" s="12"/>
    </row>
  </sheetData>
  <mergeCells count="12">
    <mergeCell ref="A3:K3"/>
    <mergeCell ref="A4:E4"/>
    <mergeCell ref="H5:J5"/>
    <mergeCell ref="A12:K12"/>
    <mergeCell ref="A5:A6"/>
    <mergeCell ref="B5:B6"/>
    <mergeCell ref="C5:C6"/>
    <mergeCell ref="D5:D6"/>
    <mergeCell ref="E5:E6"/>
    <mergeCell ref="F5:F6"/>
    <mergeCell ref="G5:G6"/>
    <mergeCell ref="K5:K6"/>
  </mergeCells>
  <printOptions horizontalCentered="true"/>
  <pageMargins left="0.472222222222222" right="0.472222222222222" top="0.590277777777778" bottom="0.786805555555556" header="0" footer="0.393055555555556"/>
  <pageSetup paperSize="9" scale="94"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U12"/>
  <sheetViews>
    <sheetView zoomScale="85" zoomScaleNormal="85" workbookViewId="0">
      <pane ySplit="6" topLeftCell="A6" activePane="bottomLeft" state="frozen"/>
      <selection/>
      <selection pane="bottomLeft" activeCell="A3" sqref="A3:V3"/>
    </sheetView>
  </sheetViews>
  <sheetFormatPr defaultColWidth="9" defaultRowHeight="14.25" customHeight="true"/>
  <cols>
    <col min="1" max="1" width="19.8583333333333" style="4" customWidth="true"/>
    <col min="2" max="2" width="8.625" style="5" customWidth="true"/>
    <col min="3" max="3" width="4.75833333333333" style="6" customWidth="true"/>
    <col min="4" max="4" width="6.75833333333333" style="6" customWidth="true"/>
    <col min="5" max="5" width="7" style="6" customWidth="true"/>
    <col min="6" max="6" width="7.2" style="7" customWidth="true"/>
    <col min="7" max="7" width="9.625" style="8" customWidth="true"/>
    <col min="8" max="8" width="11.2583333333333" style="8" customWidth="true"/>
    <col min="9" max="9" width="13.5" style="8" customWidth="true"/>
    <col min="10" max="10" width="12.125" style="8" customWidth="true"/>
    <col min="11" max="11" width="11.7583333333333" style="8" customWidth="true"/>
    <col min="12" max="12" width="10.625" style="8" customWidth="true"/>
    <col min="13" max="13" width="10" style="8" customWidth="true"/>
    <col min="14" max="14" width="10.2583333333333" style="8" customWidth="true"/>
    <col min="15" max="18" width="10" style="8" customWidth="true"/>
    <col min="19" max="20" width="10" style="9" customWidth="true"/>
    <col min="21" max="21" width="10" style="10" customWidth="true"/>
    <col min="22" max="22" width="12.125" style="11" customWidth="true"/>
    <col min="23" max="43" width="9" style="7"/>
    <col min="44" max="44" width="18.825" style="7" customWidth="true"/>
    <col min="45" max="205" width="9" style="7"/>
    <col min="206" max="229" width="9" style="12"/>
    <col min="230" max="16384" width="9" style="13"/>
  </cols>
  <sheetData>
    <row r="1" s="1" customFormat="true" ht="23" customHeight="true" spans="1:229">
      <c r="A1" s="14"/>
      <c r="B1" s="5"/>
      <c r="C1" s="6"/>
      <c r="D1" s="6"/>
      <c r="E1" s="6"/>
      <c r="F1" s="6"/>
      <c r="G1" s="8"/>
      <c r="H1" s="8"/>
      <c r="I1" s="8"/>
      <c r="J1" s="8"/>
      <c r="K1" s="8"/>
      <c r="L1" s="8"/>
      <c r="M1" s="8"/>
      <c r="N1" s="8"/>
      <c r="O1" s="8"/>
      <c r="P1" s="8"/>
      <c r="Q1" s="8"/>
      <c r="R1" s="8"/>
      <c r="S1" s="38"/>
      <c r="T1" s="9"/>
      <c r="U1" s="8"/>
      <c r="V1" s="8"/>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row>
    <row r="2" s="1" customFormat="true" ht="23" customHeight="true" spans="1:229">
      <c r="A2" s="15" t="s">
        <v>58</v>
      </c>
      <c r="B2" s="5"/>
      <c r="C2" s="6"/>
      <c r="D2" s="6"/>
      <c r="E2" s="6"/>
      <c r="F2" s="6"/>
      <c r="G2" s="8"/>
      <c r="H2" s="8"/>
      <c r="I2" s="8"/>
      <c r="J2" s="8"/>
      <c r="K2" s="8"/>
      <c r="L2" s="8"/>
      <c r="M2" s="8"/>
      <c r="N2" s="8"/>
      <c r="O2" s="8"/>
      <c r="P2" s="8"/>
      <c r="Q2" s="8"/>
      <c r="R2" s="8"/>
      <c r="S2" s="38"/>
      <c r="T2" s="9"/>
      <c r="U2" s="8"/>
      <c r="V2" s="8"/>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row>
    <row r="3" s="2" customFormat="true" ht="56" customHeight="true" spans="1:250">
      <c r="A3" s="16" t="s">
        <v>59</v>
      </c>
      <c r="B3" s="17"/>
      <c r="C3" s="17"/>
      <c r="D3" s="17"/>
      <c r="E3" s="17"/>
      <c r="F3" s="16"/>
      <c r="G3" s="16"/>
      <c r="H3" s="16"/>
      <c r="I3" s="16"/>
      <c r="J3" s="16"/>
      <c r="K3" s="16"/>
      <c r="L3" s="16"/>
      <c r="M3" s="16"/>
      <c r="N3" s="16"/>
      <c r="O3" s="16"/>
      <c r="P3" s="16"/>
      <c r="Q3" s="16"/>
      <c r="R3" s="16"/>
      <c r="S3" s="16"/>
      <c r="T3" s="16"/>
      <c r="U3" s="16"/>
      <c r="V3" s="16"/>
      <c r="HV3" s="50"/>
      <c r="HW3" s="50"/>
      <c r="HX3" s="50"/>
      <c r="HY3" s="50"/>
      <c r="HZ3" s="50"/>
      <c r="IA3" s="50"/>
      <c r="IB3" s="50"/>
      <c r="IC3" s="50"/>
      <c r="ID3" s="50"/>
      <c r="IE3" s="50"/>
      <c r="IF3" s="50"/>
      <c r="IG3" s="50"/>
      <c r="IH3" s="50"/>
      <c r="II3" s="50"/>
      <c r="IJ3" s="50"/>
      <c r="IK3" s="50"/>
      <c r="IL3" s="50"/>
      <c r="IM3" s="50"/>
      <c r="IN3" s="50"/>
      <c r="IO3" s="50"/>
      <c r="IP3" s="50"/>
    </row>
    <row r="4" s="1" customFormat="true" ht="19" customHeight="true" spans="1:229">
      <c r="A4" s="4"/>
      <c r="B4" s="5"/>
      <c r="C4" s="6"/>
      <c r="D4" s="6"/>
      <c r="E4" s="6"/>
      <c r="F4" s="6"/>
      <c r="G4" s="8"/>
      <c r="H4" s="8"/>
      <c r="I4" s="8"/>
      <c r="J4" s="8"/>
      <c r="K4" s="8"/>
      <c r="L4" s="8"/>
      <c r="M4" s="8"/>
      <c r="N4" s="8"/>
      <c r="O4" s="8"/>
      <c r="P4" s="8"/>
      <c r="Q4" s="8"/>
      <c r="R4" s="8"/>
      <c r="S4" s="39"/>
      <c r="T4" s="9"/>
      <c r="U4" s="8"/>
      <c r="V4" s="8" t="s">
        <v>18</v>
      </c>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row>
    <row r="5" s="1" customFormat="true" ht="36" customHeight="true" spans="1:229">
      <c r="A5" s="18" t="s">
        <v>3</v>
      </c>
      <c r="B5" s="19" t="s">
        <v>60</v>
      </c>
      <c r="C5" s="19"/>
      <c r="D5" s="19"/>
      <c r="E5" s="19"/>
      <c r="F5" s="29" t="s">
        <v>21</v>
      </c>
      <c r="G5" s="30" t="s">
        <v>22</v>
      </c>
      <c r="H5" s="30"/>
      <c r="I5" s="30"/>
      <c r="J5" s="30"/>
      <c r="K5" s="30" t="s">
        <v>61</v>
      </c>
      <c r="L5" s="30"/>
      <c r="M5" s="30"/>
      <c r="N5" s="30"/>
      <c r="O5" s="36" t="s">
        <v>47</v>
      </c>
      <c r="P5" s="37"/>
      <c r="Q5" s="37"/>
      <c r="R5" s="40"/>
      <c r="S5" s="41" t="s">
        <v>25</v>
      </c>
      <c r="T5" s="42"/>
      <c r="U5" s="45"/>
      <c r="V5" s="46" t="s">
        <v>27</v>
      </c>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row>
    <row r="6" s="1" customFormat="true" ht="48" customHeight="true" spans="1:229">
      <c r="A6" s="18"/>
      <c r="B6" s="20" t="s">
        <v>4</v>
      </c>
      <c r="C6" s="21" t="s">
        <v>62</v>
      </c>
      <c r="D6" s="21" t="s">
        <v>63</v>
      </c>
      <c r="E6" s="21" t="s">
        <v>64</v>
      </c>
      <c r="F6" s="31"/>
      <c r="G6" s="32" t="s">
        <v>4</v>
      </c>
      <c r="H6" s="32" t="s">
        <v>62</v>
      </c>
      <c r="I6" s="32" t="s">
        <v>63</v>
      </c>
      <c r="J6" s="32" t="s">
        <v>64</v>
      </c>
      <c r="K6" s="32" t="s">
        <v>4</v>
      </c>
      <c r="L6" s="32" t="s">
        <v>62</v>
      </c>
      <c r="M6" s="32" t="s">
        <v>63</v>
      </c>
      <c r="N6" s="32" t="s">
        <v>64</v>
      </c>
      <c r="O6" s="32" t="s">
        <v>4</v>
      </c>
      <c r="P6" s="32" t="s">
        <v>62</v>
      </c>
      <c r="Q6" s="32" t="s">
        <v>63</v>
      </c>
      <c r="R6" s="32" t="s">
        <v>64</v>
      </c>
      <c r="S6" s="43" t="s">
        <v>28</v>
      </c>
      <c r="T6" s="43" t="s">
        <v>29</v>
      </c>
      <c r="U6" s="47" t="s">
        <v>30</v>
      </c>
      <c r="V6" s="43"/>
      <c r="W6" s="7"/>
      <c r="X6" s="7"/>
      <c r="Y6" s="7" t="s">
        <v>65</v>
      </c>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row>
    <row r="7" s="1" customFormat="true" ht="40" customHeight="true" spans="1:255">
      <c r="A7" s="22" t="s">
        <v>31</v>
      </c>
      <c r="B7" s="20" t="s">
        <v>66</v>
      </c>
      <c r="C7" s="20" t="s">
        <v>33</v>
      </c>
      <c r="D7" s="20" t="s">
        <v>34</v>
      </c>
      <c r="E7" s="20" t="s">
        <v>67</v>
      </c>
      <c r="F7" s="20" t="s">
        <v>68</v>
      </c>
      <c r="G7" s="20" t="s">
        <v>69</v>
      </c>
      <c r="H7" s="20" t="s">
        <v>70</v>
      </c>
      <c r="I7" s="20" t="s">
        <v>71</v>
      </c>
      <c r="J7" s="20" t="s">
        <v>72</v>
      </c>
      <c r="K7" s="20" t="s">
        <v>73</v>
      </c>
      <c r="L7" s="20" t="s">
        <v>74</v>
      </c>
      <c r="M7" s="20" t="s">
        <v>75</v>
      </c>
      <c r="N7" s="20" t="s">
        <v>76</v>
      </c>
      <c r="O7" s="20" t="s">
        <v>77</v>
      </c>
      <c r="P7" s="20" t="s">
        <v>78</v>
      </c>
      <c r="Q7" s="20" t="s">
        <v>79</v>
      </c>
      <c r="R7" s="20" t="s">
        <v>80</v>
      </c>
      <c r="S7" s="20" t="s">
        <v>81</v>
      </c>
      <c r="T7" s="20" t="s">
        <v>82</v>
      </c>
      <c r="U7" s="20" t="s">
        <v>83</v>
      </c>
      <c r="V7" s="20" t="s">
        <v>84</v>
      </c>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12"/>
      <c r="HW7" s="12"/>
      <c r="HX7" s="12"/>
      <c r="HY7" s="12"/>
      <c r="HZ7" s="12"/>
      <c r="IA7" s="12"/>
      <c r="IB7" s="12"/>
      <c r="IC7" s="12"/>
      <c r="ID7" s="12"/>
      <c r="IE7" s="12"/>
      <c r="IF7" s="12"/>
      <c r="IG7" s="12"/>
      <c r="IH7" s="12"/>
      <c r="II7" s="12"/>
      <c r="IJ7" s="12"/>
      <c r="IK7" s="12"/>
      <c r="IL7" s="12"/>
      <c r="IM7" s="12"/>
      <c r="IN7" s="12"/>
      <c r="IO7" s="12"/>
      <c r="IP7" s="12"/>
      <c r="IQ7" s="12"/>
      <c r="IR7" s="12"/>
      <c r="IS7" s="12"/>
      <c r="IT7" s="12"/>
      <c r="IU7" s="12"/>
    </row>
    <row r="8" s="3" customFormat="true" ht="22" customHeight="true" spans="1:229">
      <c r="A8" s="23" t="s">
        <v>4</v>
      </c>
      <c r="B8" s="24">
        <f>SUM(B9:B11)</f>
        <v>125</v>
      </c>
      <c r="C8" s="24">
        <f t="shared" ref="C8:V8" si="0">SUM(C9:C11)</f>
        <v>0</v>
      </c>
      <c r="D8" s="24">
        <f t="shared" si="0"/>
        <v>1</v>
      </c>
      <c r="E8" s="24">
        <f t="shared" si="0"/>
        <v>124</v>
      </c>
      <c r="F8" s="24"/>
      <c r="G8" s="24">
        <f t="shared" si="0"/>
        <v>33.29</v>
      </c>
      <c r="H8" s="33">
        <f t="shared" si="0"/>
        <v>0</v>
      </c>
      <c r="I8" s="24">
        <f t="shared" si="0"/>
        <v>0.4</v>
      </c>
      <c r="J8" s="24">
        <f t="shared" si="0"/>
        <v>32.89</v>
      </c>
      <c r="K8" s="24">
        <f t="shared" si="0"/>
        <v>11.74</v>
      </c>
      <c r="L8" s="33">
        <f t="shared" si="0"/>
        <v>0</v>
      </c>
      <c r="M8" s="24">
        <f t="shared" si="0"/>
        <v>0.14</v>
      </c>
      <c r="N8" s="24">
        <f t="shared" si="0"/>
        <v>11.6</v>
      </c>
      <c r="O8" s="24">
        <f t="shared" si="0"/>
        <v>21.55</v>
      </c>
      <c r="P8" s="33">
        <f t="shared" si="0"/>
        <v>0</v>
      </c>
      <c r="Q8" s="24">
        <f t="shared" si="0"/>
        <v>0.26</v>
      </c>
      <c r="R8" s="24">
        <f t="shared" si="0"/>
        <v>21.29</v>
      </c>
      <c r="S8" s="24">
        <f t="shared" si="0"/>
        <v>21.55</v>
      </c>
      <c r="T8" s="24">
        <f t="shared" si="0"/>
        <v>19.66</v>
      </c>
      <c r="U8" s="24">
        <f t="shared" si="0"/>
        <v>1.89</v>
      </c>
      <c r="V8" s="24">
        <f t="shared" si="0"/>
        <v>23.44</v>
      </c>
      <c r="W8" s="7"/>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c r="GG8" s="48"/>
      <c r="GH8" s="48"/>
      <c r="GI8" s="48"/>
      <c r="GJ8" s="48"/>
      <c r="GK8" s="48"/>
      <c r="GL8" s="48"/>
      <c r="GM8" s="48"/>
      <c r="GN8" s="48"/>
      <c r="GO8" s="48"/>
      <c r="GP8" s="48"/>
      <c r="GQ8" s="48"/>
      <c r="GR8" s="48"/>
      <c r="GS8" s="48"/>
      <c r="GT8" s="48"/>
      <c r="GU8" s="48"/>
      <c r="GV8" s="48"/>
      <c r="GW8" s="48"/>
      <c r="GX8" s="48"/>
      <c r="GY8" s="48"/>
      <c r="GZ8" s="48"/>
      <c r="HA8" s="48"/>
      <c r="HB8" s="48"/>
      <c r="HC8" s="48"/>
      <c r="HD8" s="48"/>
      <c r="HE8" s="48"/>
      <c r="HF8" s="48"/>
      <c r="HG8" s="48"/>
      <c r="HH8" s="48"/>
      <c r="HI8" s="48"/>
      <c r="HJ8" s="48"/>
      <c r="HK8" s="48"/>
      <c r="HL8" s="48"/>
      <c r="HM8" s="48"/>
      <c r="HN8" s="48"/>
      <c r="HO8" s="48"/>
      <c r="HP8" s="48"/>
      <c r="HQ8" s="48"/>
      <c r="HR8" s="48"/>
      <c r="HS8" s="48"/>
      <c r="HT8" s="48"/>
      <c r="HU8" s="48"/>
    </row>
    <row r="9" s="1" customFormat="true" ht="22" customHeight="true" spans="1:229">
      <c r="A9" s="25" t="s">
        <v>13</v>
      </c>
      <c r="B9" s="26">
        <f>SUM(C9,D9,E9)</f>
        <v>15</v>
      </c>
      <c r="C9" s="27">
        <v>0</v>
      </c>
      <c r="D9" s="27">
        <v>0</v>
      </c>
      <c r="E9" s="27">
        <v>15</v>
      </c>
      <c r="F9" s="34">
        <v>0.85</v>
      </c>
      <c r="G9" s="35">
        <f>SUM(H9:J9)</f>
        <v>3.98</v>
      </c>
      <c r="H9" s="35">
        <f>ROUND(C9*F9*520*12/10000,2)</f>
        <v>0</v>
      </c>
      <c r="I9" s="35">
        <f>ROUND(D9*F9*390*12/10000,2)</f>
        <v>0</v>
      </c>
      <c r="J9" s="35">
        <f>ROUND(E9*F9*260*12/10000,2)</f>
        <v>3.98</v>
      </c>
      <c r="K9" s="35">
        <f>SUM(L9:N9)</f>
        <v>1.4</v>
      </c>
      <c r="L9" s="35">
        <f>ROUND(C9*0.3*520*12/10000,2)</f>
        <v>0</v>
      </c>
      <c r="M9" s="35">
        <f>ROUND(D9*0.3*390*12/10000,2)</f>
        <v>0</v>
      </c>
      <c r="N9" s="35">
        <f>ROUND(E9*0.3*260*12/10000,2)</f>
        <v>1.4</v>
      </c>
      <c r="O9" s="35">
        <f>SUM(P9:R9)</f>
        <v>2.58</v>
      </c>
      <c r="P9" s="35">
        <f>H9-L9</f>
        <v>0</v>
      </c>
      <c r="Q9" s="35">
        <f>I9-M9</f>
        <v>0</v>
      </c>
      <c r="R9" s="35">
        <f>J9-N9</f>
        <v>2.58</v>
      </c>
      <c r="S9" s="44">
        <f>O9</f>
        <v>2.58</v>
      </c>
      <c r="T9" s="44">
        <v>2.58</v>
      </c>
      <c r="U9" s="35">
        <f>S9-T9</f>
        <v>0</v>
      </c>
      <c r="V9" s="35">
        <f>O9+U9</f>
        <v>2.58</v>
      </c>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row>
    <row r="10" s="1" customFormat="true" ht="22" customHeight="true" spans="1:229">
      <c r="A10" s="25" t="s">
        <v>14</v>
      </c>
      <c r="B10" s="26">
        <f>SUM(C10,D10,E10)</f>
        <v>26</v>
      </c>
      <c r="C10" s="27">
        <v>0</v>
      </c>
      <c r="D10" s="27">
        <v>1</v>
      </c>
      <c r="E10" s="27">
        <v>25</v>
      </c>
      <c r="F10" s="34">
        <v>0.85</v>
      </c>
      <c r="G10" s="35">
        <f>SUM(H10:J10)</f>
        <v>7.03</v>
      </c>
      <c r="H10" s="35">
        <f>ROUND(C10*F10*520*12/10000,2)</f>
        <v>0</v>
      </c>
      <c r="I10" s="35">
        <f>ROUND(D10*F10*390*12/10000,2)</f>
        <v>0.4</v>
      </c>
      <c r="J10" s="35">
        <f>ROUND(E10*F10*260*12/10000,2)</f>
        <v>6.63</v>
      </c>
      <c r="K10" s="35">
        <f>SUM(L10:N10)</f>
        <v>2.48</v>
      </c>
      <c r="L10" s="35">
        <f>ROUND(C10*0.3*520*12/10000,2)</f>
        <v>0</v>
      </c>
      <c r="M10" s="35">
        <f>ROUND(D10*0.3*390*12/10000,2)</f>
        <v>0.14</v>
      </c>
      <c r="N10" s="35">
        <f>ROUND(E10*0.3*260*12/10000,2)</f>
        <v>2.34</v>
      </c>
      <c r="O10" s="35">
        <f>SUM(P10:R10)</f>
        <v>4.55</v>
      </c>
      <c r="P10" s="35">
        <f>H10-L10</f>
        <v>0</v>
      </c>
      <c r="Q10" s="35">
        <f>I10-M10</f>
        <v>0.26</v>
      </c>
      <c r="R10" s="35">
        <f>J10-N10</f>
        <v>4.29</v>
      </c>
      <c r="S10" s="44">
        <f>O10</f>
        <v>4.55</v>
      </c>
      <c r="T10" s="44">
        <v>4.55</v>
      </c>
      <c r="U10" s="35">
        <f>S10-T10</f>
        <v>0</v>
      </c>
      <c r="V10" s="35">
        <f>O10+U10</f>
        <v>4.55</v>
      </c>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row>
    <row r="11" s="1" customFormat="true" ht="22" customHeight="true" spans="1:229">
      <c r="A11" s="25" t="s">
        <v>15</v>
      </c>
      <c r="B11" s="26">
        <f>SUM(C11,D11,E11)</f>
        <v>84</v>
      </c>
      <c r="C11" s="27">
        <v>0</v>
      </c>
      <c r="D11" s="27">
        <v>0</v>
      </c>
      <c r="E11" s="27">
        <v>84</v>
      </c>
      <c r="F11" s="34">
        <v>0.85</v>
      </c>
      <c r="G11" s="35">
        <f>SUM(H11:J11)</f>
        <v>22.28</v>
      </c>
      <c r="H11" s="35">
        <f>ROUND(C11*F11*520*12/10000,2)</f>
        <v>0</v>
      </c>
      <c r="I11" s="35">
        <f>ROUND(D11*F11*390*12/10000,2)</f>
        <v>0</v>
      </c>
      <c r="J11" s="35">
        <f>ROUND(E11*F11*260*12/10000,2)</f>
        <v>22.28</v>
      </c>
      <c r="K11" s="35">
        <f>SUM(L11:N11)</f>
        <v>7.86</v>
      </c>
      <c r="L11" s="35">
        <f>ROUND(C11*0.3*520*12/10000,2)</f>
        <v>0</v>
      </c>
      <c r="M11" s="35">
        <f>ROUND(D11*0.3*390*12/10000,2)</f>
        <v>0</v>
      </c>
      <c r="N11" s="35">
        <f>ROUND(E11*0.3*260*12/10000,2)</f>
        <v>7.86</v>
      </c>
      <c r="O11" s="35">
        <f>SUM(P11:R11)</f>
        <v>14.42</v>
      </c>
      <c r="P11" s="35">
        <f>H11-L11</f>
        <v>0</v>
      </c>
      <c r="Q11" s="35">
        <f>I11-M11</f>
        <v>0</v>
      </c>
      <c r="R11" s="35">
        <f>J11-N11</f>
        <v>14.42</v>
      </c>
      <c r="S11" s="44">
        <f>O11</f>
        <v>14.42</v>
      </c>
      <c r="T11" s="44">
        <v>12.53</v>
      </c>
      <c r="U11" s="49">
        <f>S11-T11</f>
        <v>1.89</v>
      </c>
      <c r="V11" s="35">
        <f>O11+U11</f>
        <v>16.31</v>
      </c>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row>
    <row r="12" ht="103" customHeight="true" spans="1:22">
      <c r="A12" s="28" t="s">
        <v>85</v>
      </c>
      <c r="B12" s="28"/>
      <c r="C12" s="28"/>
      <c r="D12" s="28"/>
      <c r="E12" s="28"/>
      <c r="F12" s="28"/>
      <c r="G12" s="28"/>
      <c r="H12" s="28"/>
      <c r="I12" s="28"/>
      <c r="J12" s="28"/>
      <c r="K12" s="28"/>
      <c r="L12" s="28"/>
      <c r="M12" s="28"/>
      <c r="N12" s="28"/>
      <c r="O12" s="28"/>
      <c r="P12" s="28"/>
      <c r="Q12" s="28"/>
      <c r="R12" s="28"/>
      <c r="S12" s="28"/>
      <c r="T12" s="28"/>
      <c r="U12" s="28"/>
      <c r="V12" s="28"/>
    </row>
  </sheetData>
  <mergeCells count="11">
    <mergeCell ref="A3:V3"/>
    <mergeCell ref="G4:J4"/>
    <mergeCell ref="B5:E5"/>
    <mergeCell ref="G5:J5"/>
    <mergeCell ref="K5:N5"/>
    <mergeCell ref="O5:R5"/>
    <mergeCell ref="S5:U5"/>
    <mergeCell ref="A12:V12"/>
    <mergeCell ref="A5:A6"/>
    <mergeCell ref="F5:F6"/>
    <mergeCell ref="V5:V6"/>
  </mergeCells>
  <printOptions horizontalCentered="true"/>
  <pageMargins left="0.472222222222222" right="0.472222222222222" top="0.590277777777778" bottom="0.786805555555556" header="0" footer="0.393055555555556"/>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5</vt:i4>
      </vt:variant>
    </vt:vector>
  </HeadingPairs>
  <TitlesOfParts>
    <vt:vector size="5" baseType="lpstr">
      <vt:lpstr>总表</vt:lpstr>
      <vt:lpstr>农村计生奖励</vt:lpstr>
      <vt:lpstr>计生特扶-伤残</vt:lpstr>
      <vt:lpstr>计生特扶-死亡</vt:lpstr>
      <vt:lpstr>计生并发症 (中央补助人数一致)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翟丰(处理函件)</dc:creator>
  <cp:lastModifiedBy>user</cp:lastModifiedBy>
  <cp:revision>1</cp:revision>
  <dcterms:created xsi:type="dcterms:W3CDTF">2018-03-09T16:27:00Z</dcterms:created>
  <dcterms:modified xsi:type="dcterms:W3CDTF">2024-01-03T11:12:05Z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0ED64C927A21469A91DBC848139CC5A3</vt:lpwstr>
  </property>
</Properties>
</file>