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表2" sheetId="1" r:id="rId1"/>
  </sheets>
  <definedNames>
    <definedName name="_xlnm.Print_Titles" localSheetId="0">附表2!$4:$5</definedName>
  </definedNames>
  <calcPr calcId="144525"/>
</workbook>
</file>

<file path=xl/sharedStrings.xml><?xml version="1.0" encoding="utf-8"?>
<sst xmlns="http://schemas.openxmlformats.org/spreadsheetml/2006/main" count="65" uniqueCount="58">
  <si>
    <t>附件2：</t>
  </si>
  <si>
    <t>2023年市属普通高中教育国家助学金明细表</t>
  </si>
  <si>
    <t>计算单位：人、元</t>
  </si>
  <si>
    <t>具体实施单位</t>
  </si>
  <si>
    <t>基础数据</t>
  </si>
  <si>
    <t>2022年需省级以上资金</t>
  </si>
  <si>
    <t>2023年预算需省级以上资金</t>
  </si>
  <si>
    <t>韶财科教[2021]131号预算安排2022年资金</t>
  </si>
  <si>
    <t>核定全年安排的省级以上资金</t>
  </si>
  <si>
    <t>韶财科教[2022]166号已安排省级以上资金</t>
  </si>
  <si>
    <t>此次安排省级以上资金</t>
  </si>
  <si>
    <t>市级资金清算过程</t>
  </si>
  <si>
    <t>此次安排市级资金</t>
  </si>
  <si>
    <t>2022年春季学期资助人数</t>
  </si>
  <si>
    <t>2022年秋季学期资助人数</t>
  </si>
  <si>
    <t>2023年预算资助人数</t>
  </si>
  <si>
    <t>省级以上财政分担比例（%）</t>
  </si>
  <si>
    <t>合计</t>
  </si>
  <si>
    <t>其中：中央资金</t>
  </si>
  <si>
    <t>其中：省级资金</t>
  </si>
  <si>
    <t>小计</t>
  </si>
  <si>
    <t>此次安排省级以上资金小计</t>
  </si>
  <si>
    <t>其中：中央资金（用省级资金置换）</t>
  </si>
  <si>
    <t>市级以上财政分担比例（%）</t>
  </si>
  <si>
    <t>2022年需市级资金</t>
  </si>
  <si>
    <t>2023年预算需市级资金</t>
  </si>
  <si>
    <t>韶财科教[2022]11号预算安排2022年资金</t>
  </si>
  <si>
    <t>核定全年安排的市级资金</t>
  </si>
  <si>
    <t>韶财科教[2023]9号已安排市级资金</t>
  </si>
  <si>
    <t>B</t>
  </si>
  <si>
    <t>F</t>
  </si>
  <si>
    <t>G</t>
  </si>
  <si>
    <t>H</t>
  </si>
  <si>
    <t>I</t>
  </si>
  <si>
    <t>C</t>
  </si>
  <si>
    <t>D</t>
  </si>
  <si>
    <t>E</t>
  </si>
  <si>
    <t>F=C+D-E</t>
  </si>
  <si>
    <t>J</t>
  </si>
  <si>
    <t>K</t>
  </si>
  <si>
    <t>L=F-I</t>
  </si>
  <si>
    <t>M</t>
  </si>
  <si>
    <t>N</t>
  </si>
  <si>
    <t>O</t>
  </si>
  <si>
    <t>P</t>
  </si>
  <si>
    <t>Q</t>
  </si>
  <si>
    <t>R</t>
  </si>
  <si>
    <t>S=P+Q-R</t>
  </si>
  <si>
    <t>T</t>
  </si>
  <si>
    <t>U=S-T</t>
  </si>
  <si>
    <t>广东北江中学</t>
  </si>
  <si>
    <t>韶关市第一中学</t>
  </si>
  <si>
    <t>韶州中学</t>
  </si>
  <si>
    <t>韶关市田家炳中学</t>
  </si>
  <si>
    <t>张九龄纪念中学</t>
  </si>
  <si>
    <t>韶关市第五中学</t>
  </si>
  <si>
    <t>广东韶关实验中学</t>
  </si>
  <si>
    <t>广东北江实验学校</t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</si>
</sst>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_ * #,##0_ ;_ * \-#,##0_ ;_ * &quot;-&quot;??_ ;_ @_ "/>
    <numFmt numFmtId="178" formatCode="#,##0.0_ ;[Red]\-#,##0.0\ "/>
    <numFmt numFmtId="179" formatCode="0_ "/>
    <numFmt numFmtId="44" formatCode="_ &quot;￥&quot;* #,##0.00_ ;_ &quot;￥&quot;* \-#,##0.00_ ;_ &quot;￥&quot;* &quot;-&quot;??_ ;_ @_ "/>
    <numFmt numFmtId="180" formatCode="#,##0_ ;[Red]\-#,##0\ "/>
    <numFmt numFmtId="43" formatCode="_ * #,##0.00_ ;_ * \-#,##0.00_ ;_ * &quot;-&quot;??_ ;_ @_ "/>
    <numFmt numFmtId="181" formatCode="0.0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4"/>
      <name val="方正姚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方正姚体"/>
      <charset val="134"/>
    </font>
    <font>
      <sz val="14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40" fillId="0" borderId="0"/>
    <xf numFmtId="0" fontId="40" fillId="0" borderId="0"/>
    <xf numFmtId="0" fontId="23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8" fillId="7" borderId="9" applyNumberFormat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42" fillId="12" borderId="9" applyNumberForma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41" fillId="23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0" fontId="27" fillId="5" borderId="8" applyNumberFormat="false" applyAlignment="false" applyProtection="false">
      <alignment vertical="center"/>
    </xf>
    <xf numFmtId="0" fontId="34" fillId="12" borderId="11" applyNumberFormat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0" fillId="8" borderId="10" applyNumberFormat="false" applyFon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39" fillId="0" borderId="14" applyNumberFormat="false" applyFill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17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18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2" applyFont="true" applyFill="true" applyBorder="true" applyAlignment="true">
      <alignment horizontal="center" vertical="center" wrapText="true"/>
    </xf>
    <xf numFmtId="180" fontId="9" fillId="0" borderId="1" xfId="1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0" fillId="0" borderId="1" xfId="0" applyBorder="true">
      <alignment vertical="center"/>
    </xf>
    <xf numFmtId="0" fontId="0" fillId="0" borderId="1" xfId="0" applyFont="true" applyFill="true" applyBorder="true">
      <alignment vertical="center"/>
    </xf>
    <xf numFmtId="0" fontId="10" fillId="0" borderId="1" xfId="0" applyFont="true" applyFill="true" applyBorder="true">
      <alignment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9" fontId="7" fillId="0" borderId="1" xfId="11" applyNumberFormat="true" applyFont="true" applyFill="true" applyBorder="true" applyAlignment="true" applyProtection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9" fontId="9" fillId="0" borderId="1" xfId="11" applyFont="true" applyFill="true" applyBorder="true" applyAlignment="true" applyProtection="true">
      <alignment horizontal="center" vertical="center" wrapText="true"/>
    </xf>
    <xf numFmtId="9" fontId="11" fillId="0" borderId="1" xfId="11" applyFont="true" applyFill="true" applyBorder="true" applyAlignment="true" applyProtection="true">
      <alignment horizontal="center" vertical="center" wrapText="true"/>
    </xf>
    <xf numFmtId="180" fontId="11" fillId="0" borderId="1" xfId="1" applyNumberFormat="true" applyFont="true" applyFill="true" applyBorder="true" applyAlignment="true">
      <alignment horizontal="right" vertical="center" wrapText="true"/>
    </xf>
    <xf numFmtId="180" fontId="11" fillId="0" borderId="1" xfId="1" applyNumberFormat="true" applyFont="true" applyFill="true" applyBorder="true" applyAlignment="true">
      <alignment vertical="center" wrapText="true"/>
    </xf>
    <xf numFmtId="177" fontId="4" fillId="0" borderId="0" xfId="33" applyNumberFormat="true" applyFont="true" applyFill="true" applyBorder="true" applyAlignment="true">
      <alignment horizontal="center" vertical="center"/>
    </xf>
    <xf numFmtId="181" fontId="12" fillId="0" borderId="2" xfId="0" applyNumberFormat="true" applyFont="true" applyFill="true" applyBorder="true" applyAlignment="true">
      <alignment horizontal="center" vertical="center" wrapText="true"/>
    </xf>
    <xf numFmtId="181" fontId="12" fillId="0" borderId="3" xfId="0" applyNumberFormat="true" applyFont="true" applyFill="true" applyBorder="true" applyAlignment="true">
      <alignment horizontal="center" vertical="center" wrapText="true"/>
    </xf>
    <xf numFmtId="181" fontId="12" fillId="0" borderId="6" xfId="0" applyNumberFormat="true" applyFont="true" applyFill="true" applyBorder="true" applyAlignment="true">
      <alignment horizontal="center" vertical="center" wrapText="true"/>
    </xf>
    <xf numFmtId="181" fontId="12" fillId="0" borderId="1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81" fontId="5" fillId="0" borderId="4" xfId="0" applyNumberFormat="true" applyFont="true" applyFill="true" applyBorder="true" applyAlignment="true">
      <alignment horizontal="center" vertical="center" wrapText="true"/>
    </xf>
    <xf numFmtId="181" fontId="5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181" fontId="8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1" applyNumberFormat="true" applyFont="true" applyFill="true" applyBorder="true" applyAlignment="true">
      <alignment vertical="center" wrapText="true"/>
    </xf>
    <xf numFmtId="176" fontId="0" fillId="0" borderId="1" xfId="0" applyNumberFormat="true" applyBorder="true">
      <alignment vertical="center"/>
    </xf>
    <xf numFmtId="0" fontId="14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181" fontId="15" fillId="0" borderId="1" xfId="0" applyNumberFormat="true" applyFont="true" applyFill="true" applyBorder="true" applyAlignment="true">
      <alignment horizontal="center" vertical="center" wrapText="true"/>
    </xf>
    <xf numFmtId="181" fontId="5" fillId="0" borderId="1" xfId="0" applyNumberFormat="true" applyFont="true" applyFill="true" applyBorder="true" applyAlignment="true">
      <alignment horizontal="center" vertical="center" wrapText="true"/>
    </xf>
    <xf numFmtId="181" fontId="8" fillId="0" borderId="1" xfId="0" applyNumberFormat="true" applyFont="true" applyFill="true" applyBorder="true" applyAlignment="true">
      <alignment horizontal="center" vertical="center" wrapText="true"/>
    </xf>
    <xf numFmtId="180" fontId="9" fillId="0" borderId="1" xfId="1" applyNumberFormat="true" applyFont="true" applyFill="true" applyBorder="true" applyAlignment="true">
      <alignment horizontal="center" vertical="center" wrapText="true"/>
    </xf>
    <xf numFmtId="176" fontId="11" fillId="0" borderId="1" xfId="1" applyNumberFormat="true" applyFont="true" applyFill="true" applyBorder="true" applyAlignment="true">
      <alignment horizontal="right" vertical="center" wrapText="true"/>
    </xf>
    <xf numFmtId="180" fontId="11" fillId="0" borderId="1" xfId="1" applyNumberFormat="true" applyFont="true" applyFill="true" applyBorder="true" applyAlignment="true">
      <alignment vertical="center" wrapText="true"/>
    </xf>
    <xf numFmtId="181" fontId="16" fillId="0" borderId="1" xfId="0" applyNumberFormat="true" applyFont="true" applyFill="true" applyBorder="true" applyAlignment="true">
      <alignment horizontal="center" vertical="center"/>
    </xf>
    <xf numFmtId="181" fontId="17" fillId="0" borderId="1" xfId="0" applyNumberFormat="true" applyFont="true" applyFill="true" applyBorder="true" applyAlignment="true">
      <alignment horizontal="center" vertical="center" wrapText="true"/>
    </xf>
    <xf numFmtId="9" fontId="9" fillId="0" borderId="1" xfId="11" applyNumberFormat="true" applyFont="true" applyFill="true" applyBorder="true" applyAlignment="true" applyProtection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9" fontId="18" fillId="0" borderId="1" xfId="11" applyNumberFormat="true" applyFont="true" applyFill="true" applyBorder="true" applyAlignment="true" applyProtection="true">
      <alignment horizontal="center" vertical="center" wrapText="true"/>
    </xf>
    <xf numFmtId="0" fontId="19" fillId="0" borderId="0" xfId="0" applyFont="true" applyFill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center" vertical="center" wrapText="true"/>
    </xf>
    <xf numFmtId="0" fontId="20" fillId="0" borderId="5" xfId="0" applyFont="true" applyFill="true" applyBorder="true" applyAlignment="true">
      <alignment horizontal="center" vertical="center" wrapText="true"/>
    </xf>
    <xf numFmtId="176" fontId="21" fillId="0" borderId="1" xfId="0" applyNumberFormat="true" applyFont="true" applyFill="true" applyBorder="true" applyAlignment="true">
      <alignment horizontal="center" vertical="center"/>
    </xf>
    <xf numFmtId="176" fontId="22" fillId="0" borderId="1" xfId="0" applyNumberFormat="true" applyFont="true" applyFill="true" applyBorder="true">
      <alignment vertical="center"/>
    </xf>
    <xf numFmtId="176" fontId="0" fillId="0" borderId="1" xfId="0" applyNumberFormat="true" applyFill="true" applyBorder="true">
      <alignment vertical="center"/>
    </xf>
    <xf numFmtId="0" fontId="0" fillId="0" borderId="0" xfId="0" applyAlignment="true">
      <alignment horizontal="center" vertical="center"/>
    </xf>
  </cellXfs>
  <cellStyles count="51">
    <cellStyle name="常规" xfId="0" builtinId="0"/>
    <cellStyle name="样式 1" xfId="1"/>
    <cellStyle name="常规_2011年秋季学期广东省普通高中国家助学金安排表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15"/>
  <sheetViews>
    <sheetView tabSelected="1" topLeftCell="C1" workbookViewId="0">
      <selection activeCell="O14" sqref="O14"/>
    </sheetView>
  </sheetViews>
  <sheetFormatPr defaultColWidth="8.875" defaultRowHeight="13.5"/>
  <cols>
    <col min="1" max="1" width="16.875" customWidth="true"/>
    <col min="2" max="3" width="7.5" customWidth="true"/>
    <col min="4" max="5" width="7.75" customWidth="true"/>
    <col min="6" max="6" width="13" customWidth="true"/>
    <col min="7" max="7" width="11.25" customWidth="true"/>
    <col min="8" max="8" width="11.875" customWidth="true"/>
    <col min="9" max="9" width="10.625" customWidth="true"/>
    <col min="10" max="10" width="7" customWidth="true"/>
    <col min="11" max="11" width="11.875" customWidth="true"/>
    <col min="12" max="12" width="12" customWidth="true"/>
    <col min="13" max="13" width="7.25" customWidth="true"/>
    <col min="14" max="14" width="12" customWidth="true"/>
    <col min="15" max="15" width="13.375" customWidth="true"/>
    <col min="16" max="16" width="7.625" customWidth="true"/>
    <col min="17" max="17" width="10.5" customWidth="true"/>
    <col min="18" max="18" width="9.625" customWidth="true"/>
    <col min="19" max="19" width="8.75" customWidth="true"/>
    <col min="20" max="20" width="11.25" customWidth="true"/>
    <col min="21" max="21" width="10.875" customWidth="true"/>
    <col min="23" max="23" width="12.5" customWidth="true"/>
    <col min="24" max="24" width="9.875" customWidth="true"/>
  </cols>
  <sheetData>
    <row r="1" ht="27" customHeight="true" spans="1:1">
      <c r="A1" t="s">
        <v>0</v>
      </c>
    </row>
    <row r="2" ht="39.95" customHeight="true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4" customHeight="true" spans="1:24">
      <c r="A3" s="3"/>
      <c r="B3" s="4"/>
      <c r="C3" s="4"/>
      <c r="D3" s="4"/>
      <c r="E3" s="4"/>
      <c r="F3" s="4"/>
      <c r="G3" s="4"/>
      <c r="H3" s="4"/>
      <c r="I3" s="4"/>
      <c r="J3" s="4"/>
      <c r="K3" s="26"/>
      <c r="L3" s="4"/>
      <c r="M3" s="4"/>
      <c r="N3" s="38"/>
      <c r="O3" s="4"/>
      <c r="P3" s="39"/>
      <c r="W3" s="51" t="s">
        <v>2</v>
      </c>
      <c r="X3" s="51"/>
    </row>
    <row r="4" ht="39.95" customHeight="true" spans="1:24">
      <c r="A4" s="5" t="s">
        <v>3</v>
      </c>
      <c r="B4" s="6" t="s">
        <v>4</v>
      </c>
      <c r="C4" s="7"/>
      <c r="D4" s="7"/>
      <c r="E4" s="7"/>
      <c r="F4" s="17" t="s">
        <v>5</v>
      </c>
      <c r="G4" s="17" t="s">
        <v>6</v>
      </c>
      <c r="H4" s="18" t="s">
        <v>7</v>
      </c>
      <c r="I4" s="27" t="s">
        <v>8</v>
      </c>
      <c r="J4" s="28"/>
      <c r="K4" s="29"/>
      <c r="L4" s="30" t="s">
        <v>9</v>
      </c>
      <c r="M4" s="30"/>
      <c r="N4" s="30"/>
      <c r="O4" s="40" t="s">
        <v>10</v>
      </c>
      <c r="P4" s="30"/>
      <c r="Q4" s="30"/>
      <c r="R4" s="46" t="s">
        <v>11</v>
      </c>
      <c r="S4" s="46"/>
      <c r="T4" s="46"/>
      <c r="U4" s="46"/>
      <c r="V4" s="46"/>
      <c r="W4" s="46"/>
      <c r="X4" s="52" t="s">
        <v>12</v>
      </c>
    </row>
    <row r="5" ht="69" customHeight="true" spans="1:24">
      <c r="A5" s="5"/>
      <c r="B5" s="8" t="s">
        <v>13</v>
      </c>
      <c r="C5" s="8" t="s">
        <v>14</v>
      </c>
      <c r="D5" s="8" t="s">
        <v>15</v>
      </c>
      <c r="E5" s="19" t="s">
        <v>16</v>
      </c>
      <c r="F5" s="20"/>
      <c r="G5" s="20"/>
      <c r="H5" s="18"/>
      <c r="I5" s="31" t="s">
        <v>17</v>
      </c>
      <c r="J5" s="32" t="s">
        <v>18</v>
      </c>
      <c r="K5" s="32" t="s">
        <v>19</v>
      </c>
      <c r="L5" s="33" t="s">
        <v>20</v>
      </c>
      <c r="M5" s="33" t="s">
        <v>18</v>
      </c>
      <c r="N5" s="33" t="s">
        <v>19</v>
      </c>
      <c r="O5" s="41" t="s">
        <v>21</v>
      </c>
      <c r="P5" s="33" t="s">
        <v>22</v>
      </c>
      <c r="Q5" s="33" t="s">
        <v>19</v>
      </c>
      <c r="R5" s="33" t="s">
        <v>23</v>
      </c>
      <c r="S5" s="33" t="s">
        <v>24</v>
      </c>
      <c r="T5" s="33" t="s">
        <v>25</v>
      </c>
      <c r="U5" s="33" t="s">
        <v>26</v>
      </c>
      <c r="V5" s="33" t="s">
        <v>27</v>
      </c>
      <c r="W5" s="33" t="s">
        <v>28</v>
      </c>
      <c r="X5" s="52"/>
    </row>
    <row r="6" ht="39.95" customHeight="true" spans="1:25">
      <c r="A6" s="9" t="s">
        <v>29</v>
      </c>
      <c r="B6" s="10" t="s">
        <v>30</v>
      </c>
      <c r="C6" s="10" t="s">
        <v>31</v>
      </c>
      <c r="D6" s="10" t="s">
        <v>32</v>
      </c>
      <c r="E6" s="10" t="s">
        <v>33</v>
      </c>
      <c r="F6" s="21" t="s">
        <v>34</v>
      </c>
      <c r="G6" s="21" t="s">
        <v>35</v>
      </c>
      <c r="H6" s="21" t="s">
        <v>36</v>
      </c>
      <c r="I6" s="34" t="s">
        <v>37</v>
      </c>
      <c r="J6" s="34" t="s">
        <v>31</v>
      </c>
      <c r="K6" s="34" t="s">
        <v>32</v>
      </c>
      <c r="L6" s="35" t="s">
        <v>33</v>
      </c>
      <c r="M6" s="35" t="s">
        <v>38</v>
      </c>
      <c r="N6" s="35" t="s">
        <v>39</v>
      </c>
      <c r="O6" s="42" t="s">
        <v>40</v>
      </c>
      <c r="P6" s="35" t="s">
        <v>41</v>
      </c>
      <c r="Q6" s="35" t="s">
        <v>42</v>
      </c>
      <c r="R6" s="47" t="s">
        <v>43</v>
      </c>
      <c r="S6" s="47" t="s">
        <v>44</v>
      </c>
      <c r="T6" s="47" t="s">
        <v>45</v>
      </c>
      <c r="U6" s="47" t="s">
        <v>46</v>
      </c>
      <c r="V6" s="47" t="s">
        <v>47</v>
      </c>
      <c r="W6" s="53" t="s">
        <v>48</v>
      </c>
      <c r="X6" s="54" t="s">
        <v>49</v>
      </c>
      <c r="Y6" s="58"/>
    </row>
    <row r="7" s="1" customFormat="true" ht="39.95" customHeight="true" spans="1:24">
      <c r="A7" s="11" t="s">
        <v>17</v>
      </c>
      <c r="B7" s="12">
        <v>1214</v>
      </c>
      <c r="C7" s="12">
        <v>1110</v>
      </c>
      <c r="D7" s="12">
        <v>1138</v>
      </c>
      <c r="E7" s="22">
        <v>0.85</v>
      </c>
      <c r="F7" s="12">
        <f>(B7+C7)*1000*E7</f>
        <v>1975400</v>
      </c>
      <c r="G7" s="12">
        <f>D7*2000*E7</f>
        <v>1934600</v>
      </c>
      <c r="H7" s="12">
        <v>2041700</v>
      </c>
      <c r="I7" s="12">
        <f t="shared" ref="I7:I15" si="0">ROUND(F7+G7-H7,0)</f>
        <v>1868300</v>
      </c>
      <c r="J7" s="12">
        <v>0</v>
      </c>
      <c r="K7" s="12">
        <f t="shared" ref="K7:K15" si="1">I7-J7</f>
        <v>1868300</v>
      </c>
      <c r="L7" s="12">
        <v>1934600</v>
      </c>
      <c r="M7" s="12">
        <v>0</v>
      </c>
      <c r="N7" s="12">
        <v>1934600</v>
      </c>
      <c r="O7" s="43">
        <f t="shared" ref="O7:Q15" si="2">I7-L7</f>
        <v>-66300</v>
      </c>
      <c r="P7" s="12">
        <f t="shared" si="2"/>
        <v>0</v>
      </c>
      <c r="Q7" s="12">
        <f t="shared" si="2"/>
        <v>-66300</v>
      </c>
      <c r="R7" s="48">
        <v>0.15</v>
      </c>
      <c r="S7" s="49">
        <f>(B7+C7)*1000*R7</f>
        <v>348600</v>
      </c>
      <c r="T7" s="49">
        <f>D7*2000*R7</f>
        <v>341400</v>
      </c>
      <c r="U7" s="49">
        <v>360300</v>
      </c>
      <c r="V7" s="49">
        <f>S7+T7-U7</f>
        <v>329700</v>
      </c>
      <c r="W7" s="49">
        <v>341400</v>
      </c>
      <c r="X7" s="55">
        <f>V7-W7</f>
        <v>-11700</v>
      </c>
    </row>
    <row r="8" ht="30" customHeight="true" spans="1:24">
      <c r="A8" s="13" t="s">
        <v>50</v>
      </c>
      <c r="B8" s="14">
        <v>171</v>
      </c>
      <c r="C8" s="14">
        <v>164</v>
      </c>
      <c r="D8" s="14">
        <v>164</v>
      </c>
      <c r="E8" s="23">
        <v>0.85</v>
      </c>
      <c r="F8" s="24">
        <f t="shared" ref="F8:F15" si="3">(B8+C8)*1000*E8</f>
        <v>284750</v>
      </c>
      <c r="G8" s="25">
        <f t="shared" ref="G8:G15" si="4">D8*2000*E8</f>
        <v>278800</v>
      </c>
      <c r="H8" s="14">
        <v>290700</v>
      </c>
      <c r="I8" s="25">
        <f t="shared" si="0"/>
        <v>272850</v>
      </c>
      <c r="J8" s="24">
        <v>0</v>
      </c>
      <c r="K8" s="36">
        <f t="shared" si="1"/>
        <v>272850</v>
      </c>
      <c r="L8" s="37">
        <v>278800</v>
      </c>
      <c r="M8" s="44">
        <v>0</v>
      </c>
      <c r="N8" s="37">
        <v>278800</v>
      </c>
      <c r="O8" s="45">
        <f t="shared" si="2"/>
        <v>-5950</v>
      </c>
      <c r="P8" s="25">
        <f t="shared" si="2"/>
        <v>0</v>
      </c>
      <c r="Q8" s="25">
        <f t="shared" si="2"/>
        <v>-5950</v>
      </c>
      <c r="R8" s="50">
        <v>0.15</v>
      </c>
      <c r="S8" s="37">
        <f t="shared" ref="S8:S15" si="5">(B8+C8)*1000*R8</f>
        <v>50250</v>
      </c>
      <c r="T8" s="37">
        <f t="shared" ref="T8:T15" si="6">D8*2000*R8</f>
        <v>49200</v>
      </c>
      <c r="U8" s="37">
        <v>51300</v>
      </c>
      <c r="V8" s="37">
        <f t="shared" ref="V8:V15" si="7">S8+T8-U8</f>
        <v>48150</v>
      </c>
      <c r="W8" s="37">
        <v>49200</v>
      </c>
      <c r="X8" s="56">
        <f t="shared" ref="X8:X15" si="8">V8-W8</f>
        <v>-1050</v>
      </c>
    </row>
    <row r="9" ht="30" customHeight="true" spans="1:24">
      <c r="A9" s="13" t="s">
        <v>51</v>
      </c>
      <c r="B9" s="14">
        <v>171</v>
      </c>
      <c r="C9" s="14">
        <v>174</v>
      </c>
      <c r="D9" s="14">
        <v>200</v>
      </c>
      <c r="E9" s="23">
        <v>0.85</v>
      </c>
      <c r="F9" s="24">
        <f t="shared" si="3"/>
        <v>293250</v>
      </c>
      <c r="G9" s="25">
        <f t="shared" si="4"/>
        <v>340000</v>
      </c>
      <c r="H9" s="14">
        <v>283900</v>
      </c>
      <c r="I9" s="25">
        <f t="shared" si="0"/>
        <v>349350</v>
      </c>
      <c r="J9" s="24">
        <v>0</v>
      </c>
      <c r="K9" s="36">
        <f t="shared" si="1"/>
        <v>349350</v>
      </c>
      <c r="L9" s="37">
        <v>340000</v>
      </c>
      <c r="M9" s="44">
        <v>0</v>
      </c>
      <c r="N9" s="37">
        <v>340000</v>
      </c>
      <c r="O9" s="45">
        <f t="shared" si="2"/>
        <v>9350</v>
      </c>
      <c r="P9" s="25">
        <f t="shared" si="2"/>
        <v>0</v>
      </c>
      <c r="Q9" s="25">
        <f t="shared" si="2"/>
        <v>9350</v>
      </c>
      <c r="R9" s="50">
        <v>0.15</v>
      </c>
      <c r="S9" s="37">
        <f t="shared" si="5"/>
        <v>51750</v>
      </c>
      <c r="T9" s="37">
        <f t="shared" si="6"/>
        <v>60000</v>
      </c>
      <c r="U9" s="37">
        <v>50100</v>
      </c>
      <c r="V9" s="37">
        <f t="shared" si="7"/>
        <v>61650</v>
      </c>
      <c r="W9" s="37">
        <v>60000</v>
      </c>
      <c r="X9" s="57">
        <f t="shared" si="8"/>
        <v>1650</v>
      </c>
    </row>
    <row r="10" ht="30" customHeight="true" spans="1:24">
      <c r="A10" s="13" t="s">
        <v>52</v>
      </c>
      <c r="B10" s="14">
        <v>10</v>
      </c>
      <c r="C10" s="14">
        <v>29</v>
      </c>
      <c r="D10" s="14">
        <v>29</v>
      </c>
      <c r="E10" s="23">
        <v>0.85</v>
      </c>
      <c r="F10" s="24">
        <f t="shared" si="3"/>
        <v>33150</v>
      </c>
      <c r="G10" s="25">
        <f t="shared" si="4"/>
        <v>49300</v>
      </c>
      <c r="H10" s="14">
        <v>17000</v>
      </c>
      <c r="I10" s="25">
        <f t="shared" si="0"/>
        <v>65450</v>
      </c>
      <c r="J10" s="24">
        <v>0</v>
      </c>
      <c r="K10" s="36">
        <f t="shared" si="1"/>
        <v>65450</v>
      </c>
      <c r="L10" s="37">
        <v>49300</v>
      </c>
      <c r="M10" s="44">
        <v>0</v>
      </c>
      <c r="N10" s="37">
        <v>49300</v>
      </c>
      <c r="O10" s="45">
        <f t="shared" si="2"/>
        <v>16150</v>
      </c>
      <c r="P10" s="25">
        <f t="shared" si="2"/>
        <v>0</v>
      </c>
      <c r="Q10" s="25">
        <f t="shared" si="2"/>
        <v>16150</v>
      </c>
      <c r="R10" s="50">
        <v>0.15</v>
      </c>
      <c r="S10" s="37">
        <f t="shared" si="5"/>
        <v>5850</v>
      </c>
      <c r="T10" s="37">
        <f t="shared" si="6"/>
        <v>8700</v>
      </c>
      <c r="U10" s="37">
        <v>3000</v>
      </c>
      <c r="V10" s="37">
        <f t="shared" si="7"/>
        <v>11550</v>
      </c>
      <c r="W10" s="37">
        <v>8700</v>
      </c>
      <c r="X10" s="57">
        <f t="shared" si="8"/>
        <v>2850</v>
      </c>
    </row>
    <row r="11" ht="30" customHeight="true" spans="1:24">
      <c r="A11" s="13" t="s">
        <v>53</v>
      </c>
      <c r="B11" s="14">
        <v>193</v>
      </c>
      <c r="C11" s="14">
        <v>200</v>
      </c>
      <c r="D11" s="14">
        <v>200</v>
      </c>
      <c r="E11" s="23">
        <v>0.85</v>
      </c>
      <c r="F11" s="24">
        <f t="shared" si="3"/>
        <v>334050</v>
      </c>
      <c r="G11" s="25">
        <f t="shared" si="4"/>
        <v>340000</v>
      </c>
      <c r="H11" s="14">
        <v>328100</v>
      </c>
      <c r="I11" s="25">
        <f t="shared" si="0"/>
        <v>345950</v>
      </c>
      <c r="J11" s="24">
        <v>0</v>
      </c>
      <c r="K11" s="36">
        <f t="shared" si="1"/>
        <v>345950</v>
      </c>
      <c r="L11" s="37">
        <v>340000</v>
      </c>
      <c r="M11" s="44">
        <v>0</v>
      </c>
      <c r="N11" s="37">
        <v>340000</v>
      </c>
      <c r="O11" s="45">
        <f t="shared" si="2"/>
        <v>5950</v>
      </c>
      <c r="P11" s="25">
        <f t="shared" si="2"/>
        <v>0</v>
      </c>
      <c r="Q11" s="25">
        <f t="shared" si="2"/>
        <v>5950</v>
      </c>
      <c r="R11" s="50">
        <v>0.15</v>
      </c>
      <c r="S11" s="37">
        <f t="shared" si="5"/>
        <v>58950</v>
      </c>
      <c r="T11" s="37">
        <f t="shared" si="6"/>
        <v>60000</v>
      </c>
      <c r="U11" s="37">
        <v>57900</v>
      </c>
      <c r="V11" s="37">
        <f t="shared" si="7"/>
        <v>61050</v>
      </c>
      <c r="W11" s="37">
        <v>60000</v>
      </c>
      <c r="X11" s="57">
        <f t="shared" si="8"/>
        <v>1050</v>
      </c>
    </row>
    <row r="12" ht="30" customHeight="true" spans="1:24">
      <c r="A12" s="15" t="s">
        <v>54</v>
      </c>
      <c r="B12" s="14">
        <v>563</v>
      </c>
      <c r="C12" s="14">
        <v>445</v>
      </c>
      <c r="D12" s="14">
        <v>445</v>
      </c>
      <c r="E12" s="23">
        <v>0.85</v>
      </c>
      <c r="F12" s="24">
        <f t="shared" si="3"/>
        <v>856800</v>
      </c>
      <c r="G12" s="25">
        <f t="shared" si="4"/>
        <v>756500</v>
      </c>
      <c r="H12" s="14">
        <v>948600</v>
      </c>
      <c r="I12" s="25">
        <f t="shared" si="0"/>
        <v>664700</v>
      </c>
      <c r="J12" s="24">
        <v>0</v>
      </c>
      <c r="K12" s="36">
        <f t="shared" si="1"/>
        <v>664700</v>
      </c>
      <c r="L12" s="37">
        <v>756500</v>
      </c>
      <c r="M12" s="44">
        <v>0</v>
      </c>
      <c r="N12" s="37">
        <v>756500</v>
      </c>
      <c r="O12" s="45">
        <f t="shared" si="2"/>
        <v>-91800</v>
      </c>
      <c r="P12" s="25">
        <f t="shared" si="2"/>
        <v>0</v>
      </c>
      <c r="Q12" s="25">
        <f t="shared" si="2"/>
        <v>-91800</v>
      </c>
      <c r="R12" s="50">
        <v>0.15</v>
      </c>
      <c r="S12" s="37">
        <f t="shared" si="5"/>
        <v>151200</v>
      </c>
      <c r="T12" s="37">
        <f t="shared" si="6"/>
        <v>133500</v>
      </c>
      <c r="U12" s="37">
        <v>167400</v>
      </c>
      <c r="V12" s="37">
        <f t="shared" si="7"/>
        <v>117300</v>
      </c>
      <c r="W12" s="37">
        <v>133500</v>
      </c>
      <c r="X12" s="56">
        <f t="shared" si="8"/>
        <v>-16200</v>
      </c>
    </row>
    <row r="13" ht="30" customHeight="true" spans="1:24">
      <c r="A13" s="15" t="s">
        <v>55</v>
      </c>
      <c r="B13" s="14">
        <v>99</v>
      </c>
      <c r="C13" s="14">
        <v>94</v>
      </c>
      <c r="D13" s="14">
        <v>95</v>
      </c>
      <c r="E13" s="23">
        <v>0.85</v>
      </c>
      <c r="F13" s="24">
        <f t="shared" si="3"/>
        <v>164050</v>
      </c>
      <c r="G13" s="25">
        <f t="shared" si="4"/>
        <v>161500</v>
      </c>
      <c r="H13" s="14">
        <v>168300</v>
      </c>
      <c r="I13" s="25">
        <f t="shared" si="0"/>
        <v>157250</v>
      </c>
      <c r="J13" s="24">
        <v>0</v>
      </c>
      <c r="K13" s="36">
        <f t="shared" si="1"/>
        <v>157250</v>
      </c>
      <c r="L13" s="37">
        <v>161500</v>
      </c>
      <c r="M13" s="44">
        <v>0</v>
      </c>
      <c r="N13" s="37">
        <v>161500</v>
      </c>
      <c r="O13" s="45">
        <f t="shared" si="2"/>
        <v>-4250</v>
      </c>
      <c r="P13" s="25">
        <f t="shared" si="2"/>
        <v>0</v>
      </c>
      <c r="Q13" s="25">
        <f t="shared" si="2"/>
        <v>-4250</v>
      </c>
      <c r="R13" s="50">
        <v>0.15</v>
      </c>
      <c r="S13" s="37">
        <f t="shared" si="5"/>
        <v>28950</v>
      </c>
      <c r="T13" s="37">
        <f t="shared" si="6"/>
        <v>28500</v>
      </c>
      <c r="U13" s="37">
        <v>29700</v>
      </c>
      <c r="V13" s="37">
        <f t="shared" si="7"/>
        <v>27750</v>
      </c>
      <c r="W13" s="37">
        <v>28500</v>
      </c>
      <c r="X13" s="56">
        <f t="shared" si="8"/>
        <v>-750</v>
      </c>
    </row>
    <row r="14" ht="30" customHeight="true" spans="1:24">
      <c r="A14" s="16" t="s">
        <v>56</v>
      </c>
      <c r="B14" s="14">
        <v>1</v>
      </c>
      <c r="C14" s="14">
        <v>0</v>
      </c>
      <c r="D14" s="14">
        <v>0</v>
      </c>
      <c r="E14" s="23">
        <v>0.85</v>
      </c>
      <c r="F14" s="24">
        <f t="shared" si="3"/>
        <v>850</v>
      </c>
      <c r="G14" s="25">
        <f t="shared" si="4"/>
        <v>0</v>
      </c>
      <c r="H14" s="14">
        <v>0</v>
      </c>
      <c r="I14" s="25">
        <f t="shared" si="0"/>
        <v>850</v>
      </c>
      <c r="J14" s="24">
        <v>0</v>
      </c>
      <c r="K14" s="36">
        <f t="shared" si="1"/>
        <v>850</v>
      </c>
      <c r="L14" s="37">
        <v>0</v>
      </c>
      <c r="M14" s="44">
        <v>0</v>
      </c>
      <c r="N14" s="37">
        <v>0</v>
      </c>
      <c r="O14" s="45">
        <f t="shared" si="2"/>
        <v>850</v>
      </c>
      <c r="P14" s="25">
        <f t="shared" si="2"/>
        <v>0</v>
      </c>
      <c r="Q14" s="25">
        <f t="shared" si="2"/>
        <v>850</v>
      </c>
      <c r="R14" s="50">
        <v>0.15</v>
      </c>
      <c r="S14" s="37">
        <f t="shared" si="5"/>
        <v>150</v>
      </c>
      <c r="T14" s="37">
        <f t="shared" si="6"/>
        <v>0</v>
      </c>
      <c r="U14" s="37">
        <v>0</v>
      </c>
      <c r="V14" s="37">
        <f t="shared" si="7"/>
        <v>150</v>
      </c>
      <c r="W14" s="37">
        <v>0</v>
      </c>
      <c r="X14" s="57">
        <f t="shared" si="8"/>
        <v>150</v>
      </c>
    </row>
    <row r="15" ht="31.5" customHeight="true" spans="1:24">
      <c r="A15" s="16" t="s">
        <v>57</v>
      </c>
      <c r="B15" s="14">
        <v>6</v>
      </c>
      <c r="C15" s="14">
        <v>4</v>
      </c>
      <c r="D15" s="14">
        <v>5</v>
      </c>
      <c r="E15" s="23">
        <v>0.85</v>
      </c>
      <c r="F15" s="24">
        <f t="shared" si="3"/>
        <v>8500</v>
      </c>
      <c r="G15" s="25">
        <f t="shared" si="4"/>
        <v>8500</v>
      </c>
      <c r="H15" s="14">
        <v>5100</v>
      </c>
      <c r="I15" s="25">
        <f t="shared" si="0"/>
        <v>11900</v>
      </c>
      <c r="J15" s="24">
        <v>0</v>
      </c>
      <c r="K15" s="36">
        <f t="shared" si="1"/>
        <v>11900</v>
      </c>
      <c r="L15" s="37">
        <v>8500</v>
      </c>
      <c r="M15" s="44">
        <v>0</v>
      </c>
      <c r="N15" s="37">
        <v>8500</v>
      </c>
      <c r="O15" s="45">
        <f t="shared" si="2"/>
        <v>3400</v>
      </c>
      <c r="P15" s="25">
        <f t="shared" si="2"/>
        <v>0</v>
      </c>
      <c r="Q15" s="25">
        <f t="shared" si="2"/>
        <v>3400</v>
      </c>
      <c r="R15" s="50">
        <v>0.15</v>
      </c>
      <c r="S15" s="37">
        <f t="shared" si="5"/>
        <v>1500</v>
      </c>
      <c r="T15" s="37">
        <f t="shared" si="6"/>
        <v>1500</v>
      </c>
      <c r="U15" s="37">
        <v>900</v>
      </c>
      <c r="V15" s="37">
        <f t="shared" si="7"/>
        <v>2100</v>
      </c>
      <c r="W15" s="37">
        <v>1500</v>
      </c>
      <c r="X15" s="57">
        <f t="shared" si="8"/>
        <v>600</v>
      </c>
    </row>
  </sheetData>
  <mergeCells count="12">
    <mergeCell ref="A2:X2"/>
    <mergeCell ref="W3:X3"/>
    <mergeCell ref="B4:E4"/>
    <mergeCell ref="I4:K4"/>
    <mergeCell ref="L4:N4"/>
    <mergeCell ref="O4:Q4"/>
    <mergeCell ref="R4:W4"/>
    <mergeCell ref="A4:A5"/>
    <mergeCell ref="F4:F5"/>
    <mergeCell ref="G4:G5"/>
    <mergeCell ref="H4:H5"/>
    <mergeCell ref="X4:X5"/>
  </mergeCells>
  <printOptions horizontalCentered="true"/>
  <pageMargins left="0.393055555555556" right="0.196527777777778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张延彬</dc:creator>
  <cp:lastModifiedBy>user</cp:lastModifiedBy>
  <dcterms:created xsi:type="dcterms:W3CDTF">2023-06-02T16:23:00Z</dcterms:created>
  <dcterms:modified xsi:type="dcterms:W3CDTF">2023-07-07T11:42:53Z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