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附件1" sheetId="6" r:id="rId1"/>
    <sheet name="附件2" sheetId="4" r:id="rId2"/>
    <sheet name="附件2-1" sheetId="5" r:id="rId3"/>
    <sheet name="附件3" sheetId="2" r:id="rId4"/>
    <sheet name="附件4" sheetId="21" r:id="rId5"/>
    <sheet name="附件4-1" sheetId="8" r:id="rId6"/>
    <sheet name="附件4-2" sheetId="9" r:id="rId7"/>
    <sheet name="附件4-3" sheetId="10" r:id="rId8"/>
    <sheet name="附件4-4" sheetId="11" r:id="rId9"/>
    <sheet name="附件4-5" sheetId="12" r:id="rId10"/>
    <sheet name="附件4-6" sheetId="13" r:id="rId11"/>
    <sheet name="附件4-7" sheetId="14" r:id="rId12"/>
    <sheet name="附件4-8" sheetId="15" r:id="rId13"/>
    <sheet name="附件4-9" sheetId="16" r:id="rId14"/>
    <sheet name="附件4-10" sheetId="17" r:id="rId15"/>
    <sheet name="附件4-11" sheetId="18" r:id="rId16"/>
    <sheet name="附件4-12" sheetId="19" r:id="rId17"/>
    <sheet name="附件4-13" sheetId="20" r:id="rId18"/>
    <sheet name="附件5" sheetId="1" r:id="rId19"/>
    <sheet name="附件6" sheetId="3" r:id="rId20"/>
  </sheets>
  <definedNames>
    <definedName name="_xlnm.Print_Titles" localSheetId="18">附件5!$4:$4</definedName>
    <definedName name="_xlnm.Print_Titles" localSheetId="8">'附件4-4'!$A:$A</definedName>
    <definedName name="_xlnm.Print_Titles" localSheetId="15">'附件4-11'!$3:$5</definedName>
  </definedNames>
  <calcPr calcId="144525"/>
</workbook>
</file>

<file path=xl/sharedStrings.xml><?xml version="1.0" encoding="utf-8"?>
<sst xmlns="http://schemas.openxmlformats.org/spreadsheetml/2006/main" count="852" uniqueCount="444">
  <si>
    <t>附件1</t>
  </si>
  <si>
    <t>2023年省级医疗卫生健康事业发展专项资金（第一批）分配总表</t>
  </si>
  <si>
    <t>金额单位：万元</t>
  </si>
  <si>
    <t>项目单位</t>
  </si>
  <si>
    <t>合计</t>
  </si>
  <si>
    <t>全科医生规范化培训</t>
  </si>
  <si>
    <t>国家基本药物制度综合改革奖补</t>
  </si>
  <si>
    <t>食品安全标准与监测评估专项</t>
  </si>
  <si>
    <t>公共卫生事务管理-科研课题补助</t>
  </si>
  <si>
    <t>疫病防控</t>
  </si>
  <si>
    <t>一、市级</t>
  </si>
  <si>
    <t>粤北人民医院</t>
  </si>
  <si>
    <t>市妇幼保健院</t>
  </si>
  <si>
    <t>韶州人民医院</t>
  </si>
  <si>
    <t>市第一人民医院</t>
  </si>
  <si>
    <t>韶关学院医学院</t>
  </si>
  <si>
    <t>市中医院</t>
  </si>
  <si>
    <t>市疾病预防控制中心</t>
  </si>
  <si>
    <t>粤北第二人民医院</t>
  </si>
  <si>
    <t>粤北第三人民医院</t>
  </si>
  <si>
    <t>市口腔医院</t>
  </si>
  <si>
    <t>市慢性病防治院</t>
  </si>
  <si>
    <t>二、县级</t>
  </si>
  <si>
    <t>浈江区</t>
  </si>
  <si>
    <t>武江区</t>
  </si>
  <si>
    <t>曲江区</t>
  </si>
  <si>
    <t>始兴县</t>
  </si>
  <si>
    <t>新丰县</t>
  </si>
  <si>
    <t>乐昌市</t>
  </si>
  <si>
    <t>南雄市</t>
  </si>
  <si>
    <t>仁化县</t>
  </si>
  <si>
    <t>翁源县</t>
  </si>
  <si>
    <t>乳源瑶族自治县</t>
  </si>
  <si>
    <t>附件2</t>
  </si>
  <si>
    <t>2023年卫生人才培训项目资金分配测算表（全科医生培训）</t>
  </si>
  <si>
    <t>项目单位或地区</t>
  </si>
  <si>
    <t>2023年补助</t>
  </si>
  <si>
    <t>助理全科医生师资</t>
  </si>
  <si>
    <t>2020-2021年结算金额</t>
  </si>
  <si>
    <t>2023年        实际补助金额合计</t>
  </si>
  <si>
    <t>2021年级培</t>
  </si>
  <si>
    <t>2022级计划招收</t>
  </si>
  <si>
    <t xml:space="preserve">                      2023年计划招收</t>
  </si>
  <si>
    <t>2023补助金额</t>
  </si>
  <si>
    <t>培训
人数</t>
  </si>
  <si>
    <t>补助金额（补助标准：0.385万元/人）</t>
  </si>
  <si>
    <t>5+3学员</t>
  </si>
  <si>
    <t>3+2学员</t>
  </si>
  <si>
    <t>2022级计划招收人员补助金额</t>
  </si>
  <si>
    <t>转岗培训</t>
  </si>
  <si>
    <t>岗位培训</t>
  </si>
  <si>
    <t>人数</t>
  </si>
  <si>
    <t>补助标准：3万元/人/年</t>
  </si>
  <si>
    <t>补助金额</t>
  </si>
  <si>
    <t>补助标准：2万元/人/年</t>
  </si>
  <si>
    <t>补助标准：1万元/人/年</t>
  </si>
  <si>
    <t>补助标准：2/3万元/人/年</t>
  </si>
  <si>
    <t>栏次</t>
  </si>
  <si>
    <t>1栏</t>
  </si>
  <si>
    <t>2栏</t>
  </si>
  <si>
    <t>3栏=1栏*2栏</t>
  </si>
  <si>
    <t>4栏</t>
  </si>
  <si>
    <t>5栏</t>
  </si>
  <si>
    <t>6栏=4栏*5栏</t>
  </si>
  <si>
    <t>7栏</t>
  </si>
  <si>
    <t>8栏</t>
  </si>
  <si>
    <t>9栏=7栏*8栏</t>
  </si>
  <si>
    <t>10栏=6栏+9栏</t>
  </si>
  <si>
    <t>11栏</t>
  </si>
  <si>
    <t>12栏</t>
  </si>
  <si>
    <t>13栏=11栏*12栏</t>
  </si>
  <si>
    <t>14栏</t>
  </si>
  <si>
    <t>15栏</t>
  </si>
  <si>
    <t>16栏=14栏*15栏</t>
  </si>
  <si>
    <t>17栏</t>
  </si>
  <si>
    <t>18栏</t>
  </si>
  <si>
    <t>19栏=17栏*18栏</t>
  </si>
  <si>
    <t>20栏</t>
  </si>
  <si>
    <t>21栏</t>
  </si>
  <si>
    <t>22栏=20栏*21栏</t>
  </si>
  <si>
    <t>23栏=3栏+10栏+13栏+16栏+19栏+22栏</t>
  </si>
  <si>
    <t>24栏</t>
  </si>
  <si>
    <t>25栏=24栏*0.385</t>
  </si>
  <si>
    <t>26栏</t>
  </si>
  <si>
    <t>27栏=23栏+25栏+26栏</t>
  </si>
  <si>
    <t>33.00</t>
  </si>
  <si>
    <t>30.00</t>
  </si>
  <si>
    <t>86.00</t>
  </si>
  <si>
    <t>116.00</t>
  </si>
  <si>
    <t>23.00</t>
  </si>
  <si>
    <t>72.00</t>
  </si>
  <si>
    <t>36.00</t>
  </si>
  <si>
    <t>310.00</t>
  </si>
  <si>
    <t>15.50</t>
  </si>
  <si>
    <t>18.00</t>
  </si>
  <si>
    <t>15.00</t>
  </si>
  <si>
    <t>2/3</t>
  </si>
  <si>
    <t>1/3</t>
  </si>
  <si>
    <t>韶关市第一人民医院</t>
  </si>
  <si>
    <t>9.00</t>
  </si>
  <si>
    <t>0</t>
  </si>
  <si>
    <t>韶关市中医院</t>
  </si>
  <si>
    <t>6.00</t>
  </si>
  <si>
    <t>曲江区卫生健康局</t>
  </si>
  <si>
    <t>始兴县卫生健康局</t>
  </si>
  <si>
    <t>仁化县卫生健康局</t>
  </si>
  <si>
    <t>翁源县卫生健康局</t>
  </si>
  <si>
    <t>乳源县卫生健康局</t>
  </si>
  <si>
    <t>新丰县卫生健康局</t>
  </si>
  <si>
    <t>乐昌市卫生健康局</t>
  </si>
  <si>
    <t>南雄市卫生健康局</t>
  </si>
  <si>
    <t>备注：</t>
  </si>
  <si>
    <t>1、省财政补助：全科医生规范化培训3万元/人/年，助理全科医生培训和转岗培训2万元/人/年，岗位培训1万元/人/年。助理带教师资培训补助标准550元/人/天，共集中培训7天。</t>
  </si>
  <si>
    <t>2、根据《广东省财政厅关于提前下达2023年省级医疗卫生健康事业发展专项资金（第一批）的通知》（粤卫[2022]302号）要求，从2023年起，新招收“5+3学员”、“3+2学员”仅补是9-12月经费。</t>
  </si>
  <si>
    <t xml:space="preserve">3、按照《广东省卫生计生委关于印发广东省全科医生培训和产科儿科医师转岗培训项目实施方案的通知》（粤卫[2017]33号）要求，转岗培训的理论培训占补助标准的1/3，临床实践及基层实践阶段学习生活补助和教学实践活动占2/3。全部转岗学员的理论培训均在韶关学院医学院进行，临床实践及基层实践分别在粤北医院、市一医院、市中医院及各地医院。2023年由粤北医院和市中医院分别负责集中组织全市西医、中医的转岗、岗位的技能考核，按照2022年已组织转岗、岗位技能的实际所用经费为依据，因此在2023年转岗实践经费中扣起了5万元给粤北医院、扣起1万元给市中医院分别作为全市集中西医、中医的技能考核经费使用。余下的转岗实践经费除以36（人）后为1.5，再以每人每年1.5万元补助标准分给粤北医院、市一医院和市中医院及各地。                                                                                                                                                                                                                                                                                                                                                                                         </t>
  </si>
  <si>
    <t xml:space="preserve">4、按照《广东省卫生计生委关于印发广东省全科医生培训和产科儿科医师转岗培训项目实施方案的通知》（粤卫[2017]33号）要求，岗位培训的理论培训占补助标准的2/3，临床实践及基层实践阶段学习生活补助和教学实践活动占1/3。全部岗位学员的理论培训均在韶关学院医学院进行，临床实践及基层实践分别在粤北医院、市一医院、市中医院及各地医院。                                                                                                                                                            </t>
  </si>
  <si>
    <t>5、武江、浈江、仁化、曲江的中医全科医生的转岗、岗位的临床及基层实践在市中医院进行，因此资金分配至市中医院。</t>
  </si>
  <si>
    <t>6、根据各县（市、区）常住人口数量及全科医生缺口数确定各地培训计划人数。 采取“预拨+结算”方式下达，各地可以统筹使用2023年预拨经费，用于实际在培学员的补助，确保完成总培训任务。</t>
  </si>
  <si>
    <t>7、此次暂未结算2022年全科医生培训项目经费，待省下拨2022年结算经费后，我市再结算下拨。</t>
  </si>
  <si>
    <t>附件2-1</t>
  </si>
  <si>
    <t>卫生人才培训项目资金分配测算表（2020-2021年全科医生培训结算）</t>
  </si>
  <si>
    <t>2020年全科医生经费结算</t>
  </si>
  <si>
    <t>2021年全科医生经费结算</t>
  </si>
  <si>
    <t>2020-2021年        结算金额</t>
  </si>
  <si>
    <t>2020年计划招收人数</t>
  </si>
  <si>
    <t>2020年实际招收人数</t>
  </si>
  <si>
    <t>2020年实际结算金额</t>
  </si>
  <si>
    <t>2020年已经结算金额</t>
  </si>
  <si>
    <t>2020年应补充结算金额</t>
  </si>
  <si>
    <t>2021年结算总金额</t>
  </si>
  <si>
    <t>计划招收人数</t>
  </si>
  <si>
    <t>实际招收人数</t>
  </si>
  <si>
    <t>结算金额（补助标准：3万元/人/年）</t>
  </si>
  <si>
    <t>结算金额（补助标准：2万元/人/年）</t>
  </si>
  <si>
    <t>补助标准：2万元/人/年，其中理论培训占补助标准1/3，临床实践等占补助标准2/3</t>
  </si>
  <si>
    <t>结算金额</t>
  </si>
  <si>
    <t>补助标准：1万元/人/年，其中理论培训占补助标准2/3，临床实践等占补助标准1/3</t>
  </si>
  <si>
    <t>3栏</t>
  </si>
  <si>
    <t>6栏</t>
  </si>
  <si>
    <t>9栏=（5栏-1栏）*3+（6栏-2栏）*2+（7栏-3栏）*2+（8栏-4栏）*1</t>
  </si>
  <si>
    <t>10栏</t>
  </si>
  <si>
    <t>11栏=9栏-10栏</t>
  </si>
  <si>
    <t>13栏</t>
  </si>
  <si>
    <t>14栏=（13栏-12栏）*3</t>
  </si>
  <si>
    <t>16栏</t>
  </si>
  <si>
    <t>17栏=（16栏-15栏）*2</t>
  </si>
  <si>
    <t>19栏</t>
  </si>
  <si>
    <t>21栏=（19栏-18栏）*20栏</t>
  </si>
  <si>
    <t>22栏</t>
  </si>
  <si>
    <t>23栏</t>
  </si>
  <si>
    <t>25栏=（23栏-22栏）*24栏</t>
  </si>
  <si>
    <t>26栏=14栏+17栏+21栏+25栏</t>
  </si>
  <si>
    <t>27栏=11栏+26栏</t>
  </si>
  <si>
    <t>2.00</t>
  </si>
  <si>
    <t>-2.00</t>
  </si>
  <si>
    <t>4.00</t>
  </si>
  <si>
    <t>-7.00</t>
  </si>
  <si>
    <t>10.50</t>
  </si>
  <si>
    <t>11.50</t>
  </si>
  <si>
    <t>1.00</t>
  </si>
  <si>
    <t>3.00</t>
  </si>
  <si>
    <t>1.20</t>
  </si>
  <si>
    <t>-4.43</t>
  </si>
  <si>
    <t>0.33</t>
  </si>
  <si>
    <t>8.73</t>
  </si>
  <si>
    <t>7.16</t>
  </si>
  <si>
    <t>5.99</t>
  </si>
  <si>
    <t>1.67</t>
  </si>
  <si>
    <t>-0.33</t>
  </si>
  <si>
    <t>-1.33</t>
  </si>
  <si>
    <t>-6.00</t>
  </si>
  <si>
    <t>2、2021年由粤北医院和市中医院分别负责集中组织全市西医和中医的转岗、岗位的技能考核，2021年转岗实践经费中扣起了6万元给粤北医院、扣起1万元给市中医院作为集中技能考核经费使用。余下的转岗实践经费除以55（人）后为1.2，再以每人每年1.2万元补助标准分给粤北医院、市一医院和市中医院及各地。因此2021年转岗理论经费按每人1.2进行结算，2021年全市差4个西医未完成转岗任务，故未参加技能考核，从粤北医院技能考核经费中约扣除1.03万结算。</t>
  </si>
  <si>
    <t>附件3</t>
  </si>
  <si>
    <t>2023年国家基本药物制度综合改革奖补资金分配表</t>
  </si>
  <si>
    <t xml:space="preserve">                                                                            金额单位：万元</t>
  </si>
  <si>
    <t>县（市、区）</t>
  </si>
  <si>
    <t>人口系数</t>
  </si>
  <si>
    <t>卫生现状</t>
  </si>
  <si>
    <t>财力系数</t>
  </si>
  <si>
    <r>
      <rPr>
        <b/>
        <sz val="12"/>
        <rFont val="仿宋_GB2312"/>
        <charset val="134"/>
      </rPr>
      <t>分配系数＝人口系数</t>
    </r>
    <r>
      <rPr>
        <b/>
        <sz val="12"/>
        <rFont val="仿宋_GB2312"/>
        <charset val="0"/>
      </rPr>
      <t>×50%</t>
    </r>
    <r>
      <rPr>
        <b/>
        <sz val="12"/>
        <rFont val="仿宋_GB2312"/>
        <charset val="134"/>
      </rPr>
      <t>＋卫生现状</t>
    </r>
    <r>
      <rPr>
        <b/>
        <sz val="12"/>
        <rFont val="仿宋_GB2312"/>
        <charset val="0"/>
      </rPr>
      <t>×30%+</t>
    </r>
    <r>
      <rPr>
        <b/>
        <sz val="12"/>
        <rFont val="仿宋_GB2312"/>
        <charset val="134"/>
      </rPr>
      <t>财力系数</t>
    </r>
    <r>
      <rPr>
        <b/>
        <sz val="12"/>
        <rFont val="仿宋_GB2312"/>
        <charset val="0"/>
      </rPr>
      <t>×20%</t>
    </r>
  </si>
  <si>
    <t>本次下达         补助资金</t>
  </si>
  <si>
    <r>
      <rPr>
        <b/>
        <sz val="12"/>
        <color theme="1"/>
        <rFont val="仿宋_GB2312"/>
        <charset val="0"/>
      </rPr>
      <t>2021</t>
    </r>
    <r>
      <rPr>
        <b/>
        <sz val="12"/>
        <color indexed="8"/>
        <rFont val="仿宋_GB2312"/>
        <charset val="134"/>
      </rPr>
      <t>年末常住人口</t>
    </r>
    <r>
      <rPr>
        <b/>
        <sz val="12"/>
        <color theme="1"/>
        <rFont val="仿宋_GB2312"/>
        <charset val="0"/>
      </rPr>
      <t>(</t>
    </r>
    <r>
      <rPr>
        <b/>
        <sz val="12"/>
        <color indexed="8"/>
        <rFont val="仿宋_GB2312"/>
        <charset val="134"/>
      </rPr>
      <t>万人）</t>
    </r>
  </si>
  <si>
    <t>系数</t>
  </si>
  <si>
    <r>
      <rPr>
        <b/>
        <sz val="12"/>
        <color theme="1"/>
        <rFont val="仿宋_GB2312"/>
        <charset val="0"/>
      </rPr>
      <t>2021</t>
    </r>
    <r>
      <rPr>
        <b/>
        <sz val="12"/>
        <color indexed="8"/>
        <rFont val="仿宋_GB2312"/>
        <charset val="134"/>
      </rPr>
      <t>年末社区卫生服务中心、卫生院</t>
    </r>
  </si>
  <si>
    <r>
      <rPr>
        <b/>
        <sz val="12"/>
        <color theme="1"/>
        <rFont val="仿宋_GB2312"/>
        <charset val="0"/>
      </rPr>
      <t>2021</t>
    </r>
    <r>
      <rPr>
        <b/>
        <sz val="12"/>
        <color indexed="8"/>
        <rFont val="仿宋_GB2312"/>
        <charset val="134"/>
      </rPr>
      <t>年末社区卫生服务站</t>
    </r>
  </si>
  <si>
    <r>
      <rPr>
        <b/>
        <sz val="12"/>
        <color theme="1"/>
        <rFont val="仿宋_GB2312"/>
        <charset val="0"/>
      </rPr>
      <t>2021</t>
    </r>
    <r>
      <rPr>
        <b/>
        <sz val="12"/>
        <color indexed="8"/>
        <rFont val="仿宋_GB2312"/>
        <charset val="134"/>
      </rPr>
      <t>年人均可支配财力</t>
    </r>
  </si>
  <si>
    <t>2栏=1栏/∑1栏</t>
  </si>
  <si>
    <t>5栏=3栏/∑3栏*95%+4栏/∑4栏*5%</t>
  </si>
  <si>
    <r>
      <rPr>
        <sz val="12"/>
        <rFont val="仿宋_GB2312"/>
        <charset val="134"/>
      </rPr>
      <t>7栏</t>
    </r>
    <r>
      <rPr>
        <sz val="12"/>
        <rFont val="仿宋_GB2312"/>
        <charset val="0"/>
      </rPr>
      <t>=</t>
    </r>
    <r>
      <rPr>
        <sz val="12"/>
        <rFont val="仿宋_GB2312"/>
        <charset val="134"/>
      </rPr>
      <t>（1</t>
    </r>
    <r>
      <rPr>
        <sz val="12"/>
        <rFont val="仿宋_GB2312"/>
        <charset val="0"/>
      </rPr>
      <t>-6</t>
    </r>
    <r>
      <rPr>
        <sz val="12"/>
        <rFont val="仿宋_GB2312"/>
        <charset val="134"/>
      </rPr>
      <t>栏</t>
    </r>
    <r>
      <rPr>
        <sz val="12"/>
        <rFont val="仿宋_GB2312"/>
        <charset val="0"/>
      </rPr>
      <t>/∑6</t>
    </r>
    <r>
      <rPr>
        <sz val="12"/>
        <rFont val="仿宋_GB2312"/>
        <charset val="134"/>
      </rPr>
      <t>栏</t>
    </r>
    <r>
      <rPr>
        <sz val="12"/>
        <rFont val="仿宋_GB2312"/>
        <charset val="0"/>
      </rPr>
      <t>)/5</t>
    </r>
  </si>
  <si>
    <t>8栏=(2栏×50%＋5栏×30%＋7栏×20%</t>
  </si>
  <si>
    <t>9栏＝264*8栏</t>
  </si>
  <si>
    <t>备注：卫生现状基层医疗数据取数于卫生统计系统2021年末数据。</t>
  </si>
  <si>
    <t>附件4</t>
  </si>
  <si>
    <t>2023年省级疫病防控项目资金分配表</t>
  </si>
  <si>
    <t>扩大国家免疫规划项目</t>
  </si>
  <si>
    <t>艾滋病防治项目</t>
  </si>
  <si>
    <t>结核病防治项目</t>
  </si>
  <si>
    <t>重点传染病防治</t>
  </si>
  <si>
    <t>地方病防治项目</t>
  </si>
  <si>
    <t>寄生虫监测项目</t>
  </si>
  <si>
    <t>性病防治项目</t>
  </si>
  <si>
    <t>麻风病防治项目</t>
  </si>
  <si>
    <t>精神卫生项目</t>
  </si>
  <si>
    <t>慢性病防治控目</t>
  </si>
  <si>
    <t>牙病防治项目</t>
  </si>
  <si>
    <t>学校卫生监测项目</t>
  </si>
  <si>
    <t>环境卫生项目</t>
  </si>
  <si>
    <t>一、市区</t>
  </si>
  <si>
    <t>韶关市疾病预防控制中心</t>
  </si>
  <si>
    <t>韶关学院医学院附属医院</t>
  </si>
  <si>
    <t>韶关市妇幼保健院</t>
  </si>
  <si>
    <t>韶关市慢性病防治院</t>
  </si>
  <si>
    <t>韶关市口腔医院</t>
  </si>
  <si>
    <t>二、县（市）、区</t>
  </si>
  <si>
    <t>乳源县</t>
  </si>
  <si>
    <t>附件4-1</t>
  </si>
  <si>
    <t>2023年省财政补助扩大免疫规划项目测算表</t>
  </si>
  <si>
    <r>
      <rPr>
        <sz val="11"/>
        <rFont val="宋体"/>
        <charset val="134"/>
      </rPr>
      <t>合计金额</t>
    </r>
    <r>
      <rPr>
        <sz val="11"/>
        <rFont val="宋体"/>
        <charset val="134"/>
      </rPr>
      <t xml:space="preserve">    </t>
    </r>
  </si>
  <si>
    <t>扩大免疫规划项目</t>
  </si>
  <si>
    <t>人群免疫水平监测</t>
  </si>
  <si>
    <t>乙肝监测</t>
  </si>
  <si>
    <t>百日咳监测</t>
  </si>
  <si>
    <t>监测对象数（个）</t>
  </si>
  <si>
    <t>金额</t>
  </si>
  <si>
    <t>监测病例数（份）</t>
  </si>
  <si>
    <t>武江区卫生健康局</t>
  </si>
  <si>
    <t>曲江区疾病预防控制中心</t>
  </si>
  <si>
    <t>始兴县疾病预防控制中心</t>
  </si>
  <si>
    <t>新丰县疾病预防控制中心</t>
  </si>
  <si>
    <t>乐昌市疾病预防控制中心</t>
  </si>
  <si>
    <t>翁源县疾病预防控制中心</t>
  </si>
  <si>
    <t>附件4-2</t>
  </si>
  <si>
    <t>2023年省财政补助艾滋病防治项目测算表</t>
  </si>
  <si>
    <t>合计金额</t>
  </si>
  <si>
    <t>任务1：感染者随访管理检测</t>
  </si>
  <si>
    <t>任务2：扩大检测</t>
  </si>
  <si>
    <t>任务3：CDC实验室运转及常规检测</t>
  </si>
  <si>
    <t>任务4.培训、　　　　会议及评估</t>
  </si>
  <si>
    <t>随访管理人数（人）</t>
  </si>
  <si>
    <t>检测数人数（人）</t>
  </si>
  <si>
    <t>确证实验室数</t>
  </si>
  <si>
    <t>CD4实验室数</t>
  </si>
  <si>
    <t>筛查实验室数</t>
  </si>
  <si>
    <t>任务数</t>
  </si>
  <si>
    <t>补助</t>
  </si>
  <si>
    <t>艾滋病宣传教育、培训及督导评估覆盖县区数（个）</t>
  </si>
  <si>
    <t>武江区芙蓉新区社区卫生服务中心</t>
  </si>
  <si>
    <t>武江区沙洲尾社区卫生服务中心</t>
  </si>
  <si>
    <t>武江区新华街道卫生服务中心</t>
  </si>
  <si>
    <t>武江区江湾镇卫生院</t>
  </si>
  <si>
    <t>武江区重阳镇卫生院</t>
  </si>
  <si>
    <t>武江区西河镇卫生院</t>
  </si>
  <si>
    <t>武江区龙归镇中心卫生院</t>
  </si>
  <si>
    <t>浈江区东河社区卫生服务中心</t>
  </si>
  <si>
    <t>浈江区风采社区卫生服务中心</t>
  </si>
  <si>
    <t>浈江区碧桂园凤凰城社区卫生服务中心</t>
  </si>
  <si>
    <t>浈江区花坪镇卫生院</t>
  </si>
  <si>
    <t>浈江区犁市镇中心卫生院</t>
  </si>
  <si>
    <t>浈江区乐园镇卫生院</t>
  </si>
  <si>
    <t>浈江区新韶镇卫生院</t>
  </si>
  <si>
    <t>浈江区十里亭镇卫生院</t>
  </si>
  <si>
    <t>备注：韶关市疾病预防控制中心承担任务4市级培训会议及评估任务。</t>
  </si>
  <si>
    <t>附件4-3</t>
  </si>
  <si>
    <t>2023年省财政补助疫病防控专项结核病防治项目测算表</t>
  </si>
  <si>
    <t>痰涂片阴性肺结核患者分子生物学检测例数</t>
  </si>
  <si>
    <t>项目资金</t>
  </si>
  <si>
    <t>耐药肺结核（MDR/RR）纳入治疗例数</t>
  </si>
  <si>
    <t>曲江区人民医院</t>
  </si>
  <si>
    <t>始兴县疾病预防控制中心                       （始兴县慢性病防治站）</t>
  </si>
  <si>
    <t>新丰县人民医院</t>
  </si>
  <si>
    <t>乐昌市人民医院</t>
  </si>
  <si>
    <t>附件4-4</t>
  </si>
  <si>
    <t>2023年省级财政补助疫病防控专项重点传染病防治项目测算表</t>
  </si>
  <si>
    <t>总计金额</t>
  </si>
  <si>
    <t>综合能力</t>
  </si>
  <si>
    <t>疫情监测和现场调查</t>
  </si>
  <si>
    <t>哨点监测</t>
  </si>
  <si>
    <t>实验室病原检测</t>
  </si>
  <si>
    <t>监测项目（项）</t>
  </si>
  <si>
    <t>监测         哨点数（个）</t>
  </si>
  <si>
    <t>哨点监测常规任务数</t>
  </si>
  <si>
    <t>荧光PCR监测任务数</t>
  </si>
  <si>
    <t>病毒分离鉴定监测任务数</t>
  </si>
  <si>
    <t>基因测序任务数</t>
  </si>
  <si>
    <t>耐药性任务数</t>
  </si>
  <si>
    <t>细菌分离培养鉴定任务数</t>
  </si>
  <si>
    <t>细菌PFGE或基因测序分子型任务数</t>
  </si>
  <si>
    <t>监测任务数汇总</t>
  </si>
  <si>
    <t>1-登革热</t>
  </si>
  <si>
    <t>4-狂犬病</t>
  </si>
  <si>
    <t>7-流感</t>
  </si>
  <si>
    <t>8-新冠</t>
  </si>
  <si>
    <t>9-禽流感</t>
  </si>
  <si>
    <t>11-手足口病</t>
  </si>
  <si>
    <t>12-霍乱等细菌性腹泻</t>
  </si>
  <si>
    <t>16-致病菌</t>
  </si>
  <si>
    <t>项目管理
（项）</t>
  </si>
  <si>
    <t>样品寄送
（次）</t>
  </si>
  <si>
    <t>哨点数</t>
  </si>
  <si>
    <t>哨点数
（个）</t>
  </si>
  <si>
    <t>哨点常规
任务数和蚊媒耐药性检测任务数</t>
  </si>
  <si>
    <t>哨点常规
任务数</t>
  </si>
  <si>
    <t>病原检测任务数</t>
  </si>
  <si>
    <t>哨点           常规
任务数</t>
  </si>
  <si>
    <t>荧光PCR检测任务数</t>
  </si>
  <si>
    <t>病毒分离鉴定检测任务数</t>
  </si>
  <si>
    <t>哨点              常规
任务数</t>
  </si>
  <si>
    <t>哨点        常规
任务数</t>
  </si>
  <si>
    <t>哨点         常规
任务数</t>
  </si>
  <si>
    <t>实际发生数</t>
  </si>
  <si>
    <t>市中医院（原第三人民医院）</t>
  </si>
  <si>
    <t>市和平路小学</t>
  </si>
  <si>
    <t>曲江区疾控中心</t>
  </si>
  <si>
    <t>乐昌市疾控中心</t>
  </si>
  <si>
    <t>乐昌市第二人民医院</t>
  </si>
  <si>
    <t>乐昌市中医院</t>
  </si>
  <si>
    <t>始兴县疾控中心</t>
  </si>
  <si>
    <t>始兴县人民医院</t>
  </si>
  <si>
    <t>始兴县中医院</t>
  </si>
  <si>
    <t>仁化县疾控中心</t>
  </si>
  <si>
    <t>仁化县人民医院</t>
  </si>
  <si>
    <t>翁源县疾控中心</t>
  </si>
  <si>
    <t>翁源县人民医院</t>
  </si>
  <si>
    <t>翁源县中医院</t>
  </si>
  <si>
    <t>乳源县疾控中心</t>
  </si>
  <si>
    <t>乳源县人民医院</t>
  </si>
  <si>
    <t>乳源县中医院</t>
  </si>
  <si>
    <t>新丰县疾控中心</t>
  </si>
  <si>
    <t>新丰县中医院</t>
  </si>
  <si>
    <t>南雄市疾控中心</t>
  </si>
  <si>
    <t>南雄市人民医院</t>
  </si>
  <si>
    <t>南雄市中医院</t>
  </si>
  <si>
    <t>备注：
1.2023年监测项目8项：登革热、狂犬病、流感、诺如病毒腹泻、禽流感、手足口病、霍乱诺如病毒等重点肠道传染病、致病菌识别网。
2.韶关市疾控中心、相关县(市、区)疾控中心及指定的哨点单位具体实施开展登革热、狂犬病、流感、SARS人禽流感、手足口病、霍乱诺如病毒等重点肠道传染病、致病菌识别网等哨点监测等工作。
3.重点急性传染病：各病种根据国家和省级发布现行的监测方案布置，结合年度任务表要求，开展传染病现场处置、宣传、哨点监测、实验室检测等工作。
4.登革热：我市21家登革热NS1抗原筛查医疗，全年报送数据32周（次）。2023年按照省监测方案，计划在翁源、南雄和曲江区开展登革热血清学监测，上述三个县区各采集符合方案要求人群血清240份，开展抗体检测。</t>
  </si>
  <si>
    <t>附件4-5</t>
  </si>
  <si>
    <t>2023年省级疫病防控地方病项目（地方病复核与水碘检测）资金测算表</t>
  </si>
  <si>
    <t>单位</t>
  </si>
  <si>
    <t>地方病</t>
  </si>
  <si>
    <t>监测点数</t>
  </si>
  <si>
    <t>地方病监测市级复核任务数（份）</t>
  </si>
  <si>
    <t>金额（万元）</t>
  </si>
  <si>
    <t>韶关市</t>
  </si>
  <si>
    <t>注：
1.地方病防治项目，0.2万元/县，韶关市疾病预防控制中心承担武江区、浈江区工作任务；
2.市疾控中心负责抽取辖区每个县级监测样品的5%以上进行复核；
3.市疾控中心负责全市水碘检测。</t>
  </si>
  <si>
    <t>附件4-6</t>
  </si>
  <si>
    <t>2023年省级财政补助疫病防控专项寄生虫病防治项目测算表</t>
  </si>
  <si>
    <t>寄生虫病防治</t>
  </si>
  <si>
    <t>血吸虫病监测</t>
  </si>
  <si>
    <t>钉螺疫情处置</t>
  </si>
  <si>
    <t>血防基地建设</t>
  </si>
  <si>
    <t>项目数（项）</t>
  </si>
  <si>
    <t>任务数（点）</t>
  </si>
  <si>
    <t>任务数（项）</t>
  </si>
  <si>
    <t>注：</t>
  </si>
  <si>
    <t>韶关市疾病预防控制中心承担武江区血吸虫省级监测、螺区综合治理灭螺效果质量控制（螺区季度巡查、灭螺效果监测技术指导、专项评估等）任务。</t>
  </si>
  <si>
    <t>附件4-7</t>
  </si>
  <si>
    <t>2023年省财政补助性病防治项目测算表</t>
  </si>
  <si>
    <t>合 计</t>
  </si>
  <si>
    <t>疫情报告及管理</t>
  </si>
  <si>
    <t>性病主动监测样本收集（50元/例）</t>
  </si>
  <si>
    <t>耐药监测样本收集（200元/例）</t>
  </si>
  <si>
    <t>性病质控管理             （3万元/市级管理单位）</t>
  </si>
  <si>
    <t>高危人群性病干预</t>
  </si>
  <si>
    <t>性病培训及防治督导宣教及培训经费</t>
  </si>
  <si>
    <t>疫情报告及管理补助（0.25万元/地区）</t>
  </si>
  <si>
    <t>性病病例个案                   调查补助</t>
  </si>
  <si>
    <t>干预管理                     （1万元/点）</t>
  </si>
  <si>
    <t>地区数量（个）</t>
  </si>
  <si>
    <t>补助       金额</t>
  </si>
  <si>
    <t>个案调查数量（人）</t>
  </si>
  <si>
    <t>人数（人）</t>
  </si>
  <si>
    <t>数量（个）</t>
  </si>
  <si>
    <t>点数（个）</t>
  </si>
  <si>
    <t>数量 （个）</t>
  </si>
  <si>
    <t>补助     金额</t>
  </si>
  <si>
    <t>乐昌市慢病站</t>
  </si>
  <si>
    <t>始兴县慢病站</t>
  </si>
  <si>
    <t>附件4-8</t>
  </si>
  <si>
    <t>2023年省财政补助麻风病防治项目测算表</t>
  </si>
  <si>
    <t>麻风院(村)休养员生活医疗补助，每人每月235元（其中生活费170元，医药费65元）</t>
  </si>
  <si>
    <t>麻风病症状监测筛查可疑者例数（ 30元/例）</t>
  </si>
  <si>
    <t>附件4-9</t>
  </si>
  <si>
    <t>2023年省财政补助精神卫生项目测算表</t>
  </si>
  <si>
    <t>患者规范管理治疗经费（补助标准：8.61元/人）</t>
  </si>
  <si>
    <t>技术培训和宣传经费（补助标准：250元/人次</t>
  </si>
  <si>
    <t>督导考核经费（补助标准：市级800元/天，2天；县级400元/天，1天。）</t>
  </si>
  <si>
    <t>精神科医师转岗培训经费（补助标准：1.5万元/人）</t>
  </si>
  <si>
    <t>市精卫中心心理援助热线建设（20万元1个地市）</t>
  </si>
  <si>
    <t>广东省精神卫生管理App落实</t>
  </si>
  <si>
    <t>始兴县疾病预防控制中心（始兴县慢性病防治站）</t>
  </si>
  <si>
    <t>乐昌市慢性病防治站</t>
  </si>
  <si>
    <t>浈江区卫生健康局</t>
  </si>
  <si>
    <t>附件4-10</t>
  </si>
  <si>
    <t>2023年省财政补助慢性病综合防治项目测算表</t>
  </si>
  <si>
    <t>慢病防控</t>
  </si>
  <si>
    <t>全民健康
生活方式项目点数（个）</t>
  </si>
  <si>
    <t>慢病示范区数（个）</t>
  </si>
  <si>
    <t>重点慢性病综合干预任务数1（点）</t>
  </si>
  <si>
    <t>伤害监测
与干预项目点数（个）</t>
  </si>
  <si>
    <t>重点慢性病综合干预任务数2（点）</t>
  </si>
  <si>
    <t>伤害监测</t>
  </si>
  <si>
    <t>伤害干预</t>
  </si>
  <si>
    <t>备注：
1.全民健康生活方式：韶关市疾控中心负责武江区、浈江区的支持性环境建设；曲江区、乐昌市、新丰县、始兴县完成健康支持性环境建设1套，乐昌市开展特色项目工作，各县（市、区）开展“三减三健”的专项行动。
2.慢病示范区：各示范区应开展常态化管理、“万步有约”激励项目等专项工作、心脑血管疾病监测和慢阻肺监测等重点慢性病监测工作。
3.重点慢性病综合干预1：韶关市疾控中心承担浈江区监测任务，并委托浈江区监测点的社区服务中心/中心卫生院完成。
4.重点慢性病综合干预2:各县（市、区）开展肿瘤随访登记工作。</t>
  </si>
  <si>
    <t>附件4-11</t>
  </si>
  <si>
    <r>
      <rPr>
        <sz val="18"/>
        <color theme="1"/>
        <rFont val="方正小标宋简体"/>
        <charset val="134"/>
      </rPr>
      <t xml:space="preserve">2023年省级疫病防控项目慢性病防控项目测算表
                                                                                               </t>
    </r>
    <r>
      <rPr>
        <sz val="20"/>
        <color theme="1"/>
        <rFont val="方正小标宋简体"/>
        <charset val="134"/>
      </rPr>
      <t xml:space="preserve">  </t>
    </r>
    <r>
      <rPr>
        <sz val="16"/>
        <color theme="1"/>
        <rFont val="仿宋_GB2312"/>
        <charset val="134"/>
      </rPr>
      <t>金额单位：万元</t>
    </r>
  </si>
  <si>
    <t>慢性病防控</t>
  </si>
  <si>
    <t>学龄儿童新生恒牙任务数（窝沟封闭项目，颗）</t>
  </si>
  <si>
    <t>学龄前儿童乳牙任务数（局部用氟项目，人）</t>
  </si>
  <si>
    <t>附件4-12</t>
  </si>
  <si>
    <t>2023年省财政补助学校卫生监测项目测算表</t>
  </si>
  <si>
    <t>学生近视等重点常见病监测及干预相关活动</t>
  </si>
  <si>
    <t>学生传染病症状监测</t>
  </si>
  <si>
    <t>备注：韶关市疾病预防控制中心承担武江区、浈江区两个监测点工作任务。</t>
  </si>
  <si>
    <t>附件4-13</t>
  </si>
  <si>
    <t>2023年省财政补助环境卫生项目测算表</t>
  </si>
  <si>
    <t>环境卫生</t>
  </si>
  <si>
    <t>用户水龙头水质监测点位数（个）</t>
  </si>
  <si>
    <t>农村水</t>
  </si>
  <si>
    <t>城市水</t>
  </si>
  <si>
    <t>附件5</t>
  </si>
  <si>
    <t>2023年卫生健康科研-科研课题补助资金测算表</t>
  </si>
  <si>
    <t>金额：万元</t>
  </si>
  <si>
    <t>补助0.5万元
(项)</t>
  </si>
  <si>
    <t>附件6</t>
  </si>
  <si>
    <r>
      <t xml:space="preserve">2023年省级食品安全标准与监测项目测算表                                                                   </t>
    </r>
    <r>
      <rPr>
        <sz val="11"/>
        <rFont val="方正小标宋简体"/>
        <charset val="134"/>
      </rPr>
      <t xml:space="preserve">                                                  </t>
    </r>
  </si>
  <si>
    <t xml:space="preserve">  金额单位：万元</t>
  </si>
  <si>
    <t>工作类型</t>
  </si>
  <si>
    <t>承担工作任务单位</t>
  </si>
  <si>
    <t>采样+运送费用</t>
  </si>
  <si>
    <t>科普宣传</t>
  </si>
  <si>
    <t>理化费用</t>
  </si>
  <si>
    <t>微检费用</t>
  </si>
  <si>
    <t>食源性疾病监测</t>
  </si>
  <si>
    <t>小计</t>
  </si>
  <si>
    <t>检测单位
（采样+送检+微检+化检）</t>
  </si>
  <si>
    <t>检测单位
（食源性疾病监测）</t>
  </si>
  <si>
    <t>检测单位
（采样+送检）</t>
  </si>
  <si>
    <t>乳源疾病预防控制中心</t>
  </si>
  <si>
    <t>南雄疾病预防控制中心</t>
  </si>
  <si>
    <t>翁源疾病预防控制中心</t>
  </si>
  <si>
    <t>新丰疾病预防控制中心</t>
  </si>
  <si>
    <t>始兴疾病预防控制中心</t>
  </si>
  <si>
    <t>仁化疾病预防控制中心</t>
  </si>
  <si>
    <t>曲江疾病预防控制中心</t>
  </si>
  <si>
    <t>乐昌疾病预防控制中心</t>
  </si>
  <si>
    <t>备注：
1.韶关市疾病预防控制中心承担武江区、浈江区两个监测点采样及全市检测任务，其它县（市、区）负责食品安全风险监测采样任务；
2.采样+运送、理化、微检费用：用于食品安全风险监测样品购买、样品运送、资料印刷、差旅、参加有关会议培训、项目督导、劳务费等支出；
3.食源性疾病监测：用于哨点医院、市疾控中心个案调查（电话访谈/入户）及监测任务所需的试剂耗材购置、工作宣传、人员培训、人员补助和差旅费等相关工作费用；
4、科普宣传：用于市疾控中心组织全市开展食品安全周、全民营养周暨5.20中国学生营养日等相关科普宣传活动。</t>
  </si>
</sst>
</file>

<file path=xl/styles.xml><?xml version="1.0" encoding="utf-8"?>
<styleSheet xmlns="http://schemas.openxmlformats.org/spreadsheetml/2006/main">
  <numFmts count="13">
    <numFmt numFmtId="176" formatCode="0.0000_);[Red]\(0.0000\)"/>
    <numFmt numFmtId="177" formatCode="0.00_ "/>
    <numFmt numFmtId="178" formatCode="0_ "/>
    <numFmt numFmtId="43" formatCode="_ * #,##0.00_ ;_ * \-#,##0.00_ ;_ * &quot;-&quot;??_ ;_ @_ "/>
    <numFmt numFmtId="179" formatCode="0_);[Red]\(0\)"/>
    <numFmt numFmtId="180" formatCode="#,##0.00_ "/>
    <numFmt numFmtId="181" formatCode="0.0000_ "/>
    <numFmt numFmtId="182" formatCode="0;[Red]0"/>
    <numFmt numFmtId="44" formatCode="_ &quot;￥&quot;* #,##0.00_ ;_ &quot;￥&quot;* \-#,##0.00_ ;_ &quot;￥&quot;* &quot;-&quot;??_ ;_ @_ "/>
    <numFmt numFmtId="42" formatCode="_ &quot;￥&quot;* #,##0_ ;_ &quot;￥&quot;* \-#,##0_ ;_ &quot;￥&quot;* &quot;-&quot;_ ;_ @_ "/>
    <numFmt numFmtId="183" formatCode="0.0"/>
    <numFmt numFmtId="184" formatCode="0.00_);[Red]\(0.00\)"/>
    <numFmt numFmtId="41" formatCode="_ * #,##0_ ;_ * \-#,##0_ ;_ * &quot;-&quot;_ ;_ @_ "/>
  </numFmts>
  <fonts count="125">
    <font>
      <sz val="12"/>
      <name val="宋体"/>
      <charset val="134"/>
    </font>
    <font>
      <sz val="10"/>
      <name val="宋体"/>
      <charset val="134"/>
    </font>
    <font>
      <sz val="20"/>
      <name val="方正小标宋简体"/>
      <charset val="134"/>
    </font>
    <font>
      <b/>
      <sz val="12"/>
      <name val="宋体"/>
      <charset val="134"/>
    </font>
    <font>
      <sz val="11"/>
      <color rgb="FF000000"/>
      <name val="仿宋_GB2312"/>
      <charset val="134"/>
    </font>
    <font>
      <sz val="11"/>
      <name val="Times New Roman"/>
      <charset val="0"/>
    </font>
    <font>
      <sz val="11"/>
      <name val="宋体"/>
      <charset val="134"/>
    </font>
    <font>
      <sz val="11"/>
      <color indexed="8"/>
      <name val="宋体"/>
      <charset val="134"/>
      <scheme val="minor"/>
    </font>
    <font>
      <sz val="16"/>
      <color rgb="FF000000"/>
      <name val="方正小标宋简体"/>
      <charset val="134"/>
    </font>
    <font>
      <sz val="11"/>
      <name val="宋体"/>
      <charset val="134"/>
      <scheme val="minor"/>
    </font>
    <font>
      <b/>
      <sz val="12"/>
      <name val="宋体"/>
      <charset val="134"/>
      <scheme val="minor"/>
    </font>
    <font>
      <sz val="12"/>
      <name val="宋体"/>
      <charset val="134"/>
      <scheme val="minor"/>
    </font>
    <font>
      <sz val="11"/>
      <color theme="1"/>
      <name val="宋体"/>
      <charset val="134"/>
      <scheme val="minor"/>
    </font>
    <font>
      <sz val="11"/>
      <color indexed="8"/>
      <name val="黑体"/>
      <charset val="134"/>
    </font>
    <font>
      <sz val="18"/>
      <color indexed="8"/>
      <name val="方正小标宋简体"/>
      <charset val="134"/>
    </font>
    <font>
      <b/>
      <sz val="16"/>
      <color indexed="8"/>
      <name val="方正小标宋简体"/>
      <charset val="134"/>
    </font>
    <font>
      <b/>
      <sz val="11"/>
      <name val="宋体"/>
      <charset val="134"/>
    </font>
    <font>
      <sz val="11"/>
      <name val="Times New Roman"/>
      <charset val="134"/>
    </font>
    <font>
      <b/>
      <sz val="11"/>
      <name val="Times New Roman"/>
      <charset val="0"/>
    </font>
    <font>
      <sz val="10"/>
      <color indexed="8"/>
      <name val="宋体"/>
      <charset val="134"/>
    </font>
    <font>
      <sz val="11"/>
      <color rgb="FF000000"/>
      <name val="宋体"/>
      <charset val="134"/>
    </font>
    <font>
      <sz val="20"/>
      <color rgb="FF000000"/>
      <name val="方正小标宋简体"/>
      <charset val="134"/>
    </font>
    <font>
      <b/>
      <sz val="20"/>
      <color rgb="FF000000"/>
      <name val="方正小标宋简体"/>
      <charset val="134"/>
    </font>
    <font>
      <b/>
      <sz val="10"/>
      <color theme="1"/>
      <name val="宋体"/>
      <charset val="134"/>
      <scheme val="minor"/>
    </font>
    <font>
      <b/>
      <sz val="10"/>
      <name val="宋体"/>
      <charset val="134"/>
      <scheme val="minor"/>
    </font>
    <font>
      <b/>
      <sz val="11"/>
      <color indexed="8"/>
      <name val="宋体"/>
      <charset val="134"/>
    </font>
    <font>
      <sz val="10"/>
      <name val="宋体"/>
      <charset val="134"/>
      <scheme val="minor"/>
    </font>
    <font>
      <sz val="11"/>
      <color indexed="8"/>
      <name val="宋体"/>
      <charset val="134"/>
    </font>
    <font>
      <sz val="10"/>
      <color rgb="FF000000"/>
      <name val="宋体"/>
      <charset val="134"/>
    </font>
    <font>
      <sz val="18"/>
      <color theme="1"/>
      <name val="方正小标宋简体"/>
      <charset val="134"/>
    </font>
    <font>
      <sz val="10.5"/>
      <color rgb="FF000000"/>
      <name val="黑体"/>
      <charset val="134"/>
    </font>
    <font>
      <sz val="10"/>
      <color rgb="FF000000"/>
      <name val="黑体"/>
      <charset val="134"/>
    </font>
    <font>
      <b/>
      <sz val="11"/>
      <color rgb="FF000000"/>
      <name val="仿宋_GB2312"/>
      <charset val="134"/>
    </font>
    <font>
      <b/>
      <sz val="10.5"/>
      <color rgb="FF000000"/>
      <name val="Times New Roman"/>
      <charset val="134"/>
    </font>
    <font>
      <b/>
      <sz val="10.5"/>
      <color theme="1"/>
      <name val="Times New Roman"/>
      <charset val="134"/>
    </font>
    <font>
      <sz val="10.5"/>
      <color rgb="FF000000"/>
      <name val="Times New Roman"/>
      <charset val="134"/>
    </font>
    <font>
      <sz val="10.5"/>
      <color theme="1"/>
      <name val="Times New Roman"/>
      <charset val="134"/>
    </font>
    <font>
      <b/>
      <sz val="11"/>
      <color rgb="FFFF0000"/>
      <name val="宋体"/>
      <charset val="134"/>
      <scheme val="minor"/>
    </font>
    <font>
      <sz val="11"/>
      <color theme="1"/>
      <name val="宋体"/>
      <charset val="134"/>
    </font>
    <font>
      <sz val="11"/>
      <color theme="1"/>
      <name val="黑体"/>
      <charset val="134"/>
    </font>
    <font>
      <sz val="12"/>
      <color theme="1"/>
      <name val="宋体"/>
      <charset val="134"/>
    </font>
    <font>
      <b/>
      <sz val="16"/>
      <color theme="1"/>
      <name val="方正小标宋简体"/>
      <charset val="134"/>
    </font>
    <font>
      <b/>
      <sz val="11"/>
      <color theme="1"/>
      <name val="宋体"/>
      <charset val="134"/>
    </font>
    <font>
      <sz val="10"/>
      <color theme="1"/>
      <name val="宋体"/>
      <charset val="134"/>
    </font>
    <font>
      <b/>
      <sz val="9"/>
      <color theme="1"/>
      <name val="宋体"/>
      <charset val="134"/>
    </font>
    <font>
      <b/>
      <sz val="11"/>
      <color rgb="FF000000"/>
      <name val="宋体"/>
      <charset val="134"/>
    </font>
    <font>
      <sz val="9"/>
      <color theme="1"/>
      <name val="宋体"/>
      <charset val="134"/>
    </font>
    <font>
      <sz val="16"/>
      <color indexed="8"/>
      <name val="方正小标宋简体"/>
      <charset val="134"/>
    </font>
    <font>
      <b/>
      <sz val="14"/>
      <color indexed="8"/>
      <name val="宋体"/>
      <charset val="134"/>
    </font>
    <font>
      <b/>
      <sz val="10"/>
      <color indexed="8"/>
      <name val="宋体"/>
      <charset val="134"/>
    </font>
    <font>
      <b/>
      <sz val="16"/>
      <color indexed="8"/>
      <name val="宋体"/>
      <charset val="134"/>
    </font>
    <font>
      <sz val="16"/>
      <color indexed="8"/>
      <name val="宋体"/>
      <charset val="134"/>
    </font>
    <font>
      <b/>
      <sz val="18"/>
      <color indexed="8"/>
      <name val="宋体"/>
      <charset val="134"/>
    </font>
    <font>
      <sz val="18"/>
      <color indexed="8"/>
      <name val="宋体"/>
      <charset val="134"/>
    </font>
    <font>
      <sz val="14"/>
      <color indexed="8"/>
      <name val="宋体"/>
      <charset val="134"/>
    </font>
    <font>
      <sz val="9"/>
      <name val="宋体"/>
      <charset val="134"/>
    </font>
    <font>
      <sz val="9"/>
      <name val="Times New Roman"/>
      <charset val="134"/>
    </font>
    <font>
      <b/>
      <sz val="9"/>
      <name val="宋体"/>
      <charset val="134"/>
    </font>
    <font>
      <sz val="9"/>
      <color rgb="FF000000"/>
      <name val="宋体"/>
      <charset val="134"/>
    </font>
    <font>
      <sz val="11"/>
      <name val="黑体"/>
      <charset val="134"/>
    </font>
    <font>
      <b/>
      <sz val="18"/>
      <name val="宋体"/>
      <charset val="134"/>
    </font>
    <font>
      <b/>
      <sz val="16"/>
      <name val="宋体"/>
      <charset val="134"/>
    </font>
    <font>
      <b/>
      <sz val="10"/>
      <name val="宋体"/>
      <charset val="134"/>
    </font>
    <font>
      <sz val="8"/>
      <name val="宋体"/>
      <charset val="134"/>
    </font>
    <font>
      <b/>
      <sz val="9"/>
      <color indexed="8"/>
      <name val="宋体"/>
      <charset val="134"/>
    </font>
    <font>
      <sz val="9"/>
      <color indexed="8"/>
      <name val="宋体"/>
      <charset val="134"/>
    </font>
    <font>
      <sz val="8"/>
      <name val="宋体"/>
      <charset val="134"/>
      <scheme val="minor"/>
    </font>
    <font>
      <sz val="9"/>
      <color rgb="FFFF0000"/>
      <name val="宋体"/>
      <charset val="134"/>
    </font>
    <font>
      <sz val="11"/>
      <color indexed="10"/>
      <name val="宋体"/>
      <charset val="134"/>
    </font>
    <font>
      <sz val="11"/>
      <color rgb="FFFF0000"/>
      <name val="宋体"/>
      <charset val="134"/>
      <scheme val="minor"/>
    </font>
    <font>
      <sz val="11"/>
      <color rgb="FFFF0000"/>
      <name val="宋体"/>
      <charset val="134"/>
    </font>
    <font>
      <b/>
      <sz val="18"/>
      <name val="方正小标宋简体"/>
      <charset val="134"/>
    </font>
    <font>
      <b/>
      <sz val="18"/>
      <color rgb="FFFF0000"/>
      <name val="方正小标宋简体"/>
      <charset val="134"/>
    </font>
    <font>
      <sz val="18"/>
      <name val="方正小标宋简体"/>
      <charset val="134"/>
    </font>
    <font>
      <sz val="18"/>
      <color rgb="FFFF0000"/>
      <name val="方正小标宋简体"/>
      <charset val="134"/>
    </font>
    <font>
      <sz val="11"/>
      <name val="等线"/>
      <charset val="134"/>
    </font>
    <font>
      <sz val="10"/>
      <name val="宋体"/>
      <charset val="0"/>
    </font>
    <font>
      <b/>
      <sz val="10.5"/>
      <name val="Times New Roman"/>
      <charset val="0"/>
    </font>
    <font>
      <sz val="10.5"/>
      <name val="Times New Roman"/>
      <charset val="0"/>
    </font>
    <font>
      <sz val="11"/>
      <color rgb="FFFF0000"/>
      <name val="等线"/>
      <charset val="134"/>
    </font>
    <font>
      <b/>
      <sz val="11"/>
      <color theme="1"/>
      <name val="宋体"/>
      <charset val="134"/>
      <scheme val="minor"/>
    </font>
    <font>
      <sz val="18"/>
      <color rgb="FF000000"/>
      <name val="方正小标宋简体"/>
      <charset val="134"/>
    </font>
    <font>
      <b/>
      <sz val="16"/>
      <color rgb="FF000000"/>
      <name val="方正小标宋简体"/>
      <charset val="134"/>
    </font>
    <font>
      <b/>
      <sz val="18"/>
      <color theme="1"/>
      <name val="方正小标宋简体"/>
      <charset val="134"/>
    </font>
    <font>
      <b/>
      <sz val="10"/>
      <color theme="1"/>
      <name val="宋体"/>
      <charset val="134"/>
    </font>
    <font>
      <sz val="9"/>
      <color theme="1"/>
      <name val="宋体"/>
      <charset val="134"/>
      <scheme val="major"/>
    </font>
    <font>
      <sz val="12"/>
      <name val="仿宋_GB2312"/>
      <charset val="134"/>
    </font>
    <font>
      <sz val="16"/>
      <name val="黑体"/>
      <charset val="134"/>
    </font>
    <font>
      <b/>
      <sz val="12"/>
      <name val="仿宋_GB2312"/>
      <charset val="134"/>
    </font>
    <font>
      <b/>
      <sz val="12"/>
      <color theme="1"/>
      <name val="仿宋_GB2312"/>
      <charset val="134"/>
    </font>
    <font>
      <b/>
      <sz val="12"/>
      <color theme="1"/>
      <name val="仿宋_GB2312"/>
      <charset val="0"/>
    </font>
    <font>
      <sz val="12"/>
      <name val="仿宋_GB2312"/>
      <charset val="0"/>
    </font>
    <font>
      <b/>
      <sz val="12"/>
      <name val="仿宋_GB2312"/>
      <charset val="0"/>
    </font>
    <font>
      <sz val="20"/>
      <color indexed="8"/>
      <name val="方正小标宋简体"/>
      <charset val="134"/>
    </font>
    <font>
      <b/>
      <sz val="10"/>
      <name val="黑体"/>
      <charset val="134"/>
    </font>
    <font>
      <b/>
      <sz val="9"/>
      <name val="黑体"/>
      <charset val="134"/>
    </font>
    <font>
      <b/>
      <sz val="10"/>
      <color indexed="8"/>
      <name val="黑体"/>
      <charset val="134"/>
    </font>
    <font>
      <b/>
      <sz val="11"/>
      <name val="仿宋_GB2312"/>
      <charset val="134"/>
    </font>
    <font>
      <sz val="10"/>
      <color indexed="8"/>
      <name val="黑体"/>
      <charset val="134"/>
    </font>
    <font>
      <sz val="11"/>
      <color indexed="8"/>
      <name val="方正小标宋简体"/>
      <charset val="134"/>
    </font>
    <font>
      <sz val="11"/>
      <color indexed="63"/>
      <name val="宋体"/>
      <charset val="134"/>
    </font>
    <font>
      <sz val="11"/>
      <color theme="0"/>
      <name val="宋体"/>
      <charset val="0"/>
      <scheme val="minor"/>
    </font>
    <font>
      <b/>
      <sz val="11"/>
      <color theme="3"/>
      <name val="宋体"/>
      <charset val="134"/>
      <scheme val="minor"/>
    </font>
    <font>
      <u/>
      <sz val="11"/>
      <color rgb="FF0000FF"/>
      <name val="宋体"/>
      <charset val="0"/>
      <scheme val="minor"/>
    </font>
    <font>
      <sz val="11"/>
      <color theme="1"/>
      <name val="宋体"/>
      <charset val="0"/>
      <scheme val="minor"/>
    </font>
    <font>
      <b/>
      <sz val="18"/>
      <color theme="3"/>
      <name val="宋体"/>
      <charset val="134"/>
      <scheme val="minor"/>
    </font>
    <font>
      <sz val="12"/>
      <name val="Arial"/>
      <charset val="0"/>
    </font>
    <font>
      <u/>
      <sz val="11"/>
      <color rgb="FF80008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sz val="11"/>
      <color rgb="FFFA7D00"/>
      <name val="宋体"/>
      <charset val="0"/>
      <scheme val="minor"/>
    </font>
    <font>
      <sz val="11"/>
      <name val="方正小标宋简体"/>
      <charset val="134"/>
    </font>
    <font>
      <sz val="20"/>
      <color theme="1"/>
      <name val="方正小标宋简体"/>
      <charset val="134"/>
    </font>
    <font>
      <sz val="16"/>
      <color theme="1"/>
      <name val="仿宋_GB2312"/>
      <charset val="134"/>
    </font>
    <font>
      <b/>
      <sz val="12"/>
      <color indexed="8"/>
      <name val="仿宋_GB2312"/>
      <charset val="134"/>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
      <patternFill patternType="solid">
        <fgColor theme="7"/>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s>
  <borders count="4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rgb="FF000000"/>
      </bottom>
      <diagonal/>
    </border>
    <border>
      <left/>
      <right/>
      <top style="thin">
        <color auto="true"/>
      </top>
      <bottom/>
      <diagonal/>
    </border>
    <border>
      <left/>
      <right style="thin">
        <color auto="true"/>
      </right>
      <top/>
      <bottom/>
      <diagonal/>
    </border>
    <border>
      <left style="thin">
        <color auto="true"/>
      </left>
      <right style="thin">
        <color auto="true"/>
      </right>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true"/>
      </left>
      <right/>
      <top style="thin">
        <color auto="true"/>
      </top>
      <bottom/>
      <diagonal/>
    </border>
    <border>
      <left style="thin">
        <color auto="true"/>
      </left>
      <right/>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bottom style="thin">
        <color auto="true"/>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bottom/>
      <diagonal/>
    </border>
    <border>
      <left style="thin">
        <color auto="true"/>
      </left>
      <right style="thin">
        <color auto="true"/>
      </right>
      <top/>
      <bottom style="thin">
        <color indexed="8"/>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68">
    <xf numFmtId="0" fontId="0" fillId="0" borderId="0">
      <alignment vertical="center"/>
    </xf>
    <xf numFmtId="0" fontId="0" fillId="0" borderId="0">
      <alignment vertical="center"/>
    </xf>
    <xf numFmtId="0" fontId="27" fillId="0" borderId="0">
      <alignment vertical="center"/>
    </xf>
    <xf numFmtId="0" fontId="0" fillId="0" borderId="0" applyProtection="false">
      <alignment vertical="center"/>
    </xf>
    <xf numFmtId="0" fontId="0" fillId="0" borderId="0" applyProtection="false">
      <alignment vertical="center"/>
    </xf>
    <xf numFmtId="0" fontId="55" fillId="0" borderId="0" applyProtection="false">
      <alignment vertical="center"/>
    </xf>
    <xf numFmtId="0" fontId="27" fillId="0" borderId="0">
      <alignment vertical="center"/>
    </xf>
    <xf numFmtId="0" fontId="0" fillId="0" borderId="0" applyProtection="false"/>
    <xf numFmtId="0" fontId="0" fillId="0" borderId="0"/>
    <xf numFmtId="0" fontId="27" fillId="0" borderId="0">
      <alignment vertical="center"/>
    </xf>
    <xf numFmtId="0" fontId="0" fillId="0" borderId="0">
      <alignment vertical="center"/>
    </xf>
    <xf numFmtId="0" fontId="27" fillId="0" borderId="0" applyProtection="false">
      <alignment vertical="center"/>
    </xf>
    <xf numFmtId="0" fontId="101" fillId="23" borderId="0" applyNumberFormat="false" applyBorder="false" applyAlignment="false" applyProtection="false">
      <alignment vertical="center"/>
    </xf>
    <xf numFmtId="0" fontId="104" fillId="30" borderId="0" applyNumberFormat="false" applyBorder="false" applyAlignment="false" applyProtection="false">
      <alignment vertical="center"/>
    </xf>
    <xf numFmtId="0" fontId="101" fillId="22" borderId="0" applyNumberFormat="false" applyBorder="false" applyAlignment="false" applyProtection="false">
      <alignment vertical="center"/>
    </xf>
    <xf numFmtId="0" fontId="116" fillId="21" borderId="39" applyNumberFormat="false" applyAlignment="false" applyProtection="false">
      <alignment vertical="center"/>
    </xf>
    <xf numFmtId="0" fontId="104" fillId="16" borderId="0" applyNumberFormat="false" applyBorder="false" applyAlignment="false" applyProtection="false">
      <alignment vertical="center"/>
    </xf>
    <xf numFmtId="0" fontId="104" fillId="25"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101" fillId="34"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101" fillId="32" borderId="0" applyNumberFormat="false" applyBorder="false" applyAlignment="false" applyProtection="false">
      <alignment vertical="center"/>
    </xf>
    <xf numFmtId="0" fontId="101" fillId="20" borderId="0" applyNumberFormat="false" applyBorder="false" applyAlignment="false" applyProtection="false">
      <alignment vertical="center"/>
    </xf>
    <xf numFmtId="0" fontId="101" fillId="19" borderId="0" applyNumberFormat="false" applyBorder="false" applyAlignment="false" applyProtection="false">
      <alignment vertical="center"/>
    </xf>
    <xf numFmtId="0" fontId="0" fillId="0" borderId="0"/>
    <xf numFmtId="0" fontId="101" fillId="33" borderId="0" applyNumberFormat="false" applyBorder="false" applyAlignment="false" applyProtection="false">
      <alignment vertical="center"/>
    </xf>
    <xf numFmtId="0" fontId="101" fillId="28" borderId="0" applyNumberFormat="false" applyBorder="false" applyAlignment="false" applyProtection="false">
      <alignment vertical="center"/>
    </xf>
    <xf numFmtId="0" fontId="113" fillId="9" borderId="39" applyNumberFormat="false" applyAlignment="false" applyProtection="false">
      <alignment vertical="center"/>
    </xf>
    <xf numFmtId="0" fontId="101" fillId="14" borderId="0" applyNumberFormat="false" applyBorder="false" applyAlignment="false" applyProtection="false">
      <alignment vertical="center"/>
    </xf>
    <xf numFmtId="0" fontId="114" fillId="17" borderId="0" applyNumberFormat="false" applyBorder="false" applyAlignment="false" applyProtection="false">
      <alignment vertical="center"/>
    </xf>
    <xf numFmtId="0" fontId="55" fillId="0" borderId="0" applyProtection="false">
      <alignment vertical="center"/>
    </xf>
    <xf numFmtId="0" fontId="104" fillId="12" borderId="0" applyNumberFormat="false" applyBorder="false" applyAlignment="false" applyProtection="false">
      <alignment vertical="center"/>
    </xf>
    <xf numFmtId="0" fontId="118" fillId="24" borderId="0" applyNumberFormat="false" applyBorder="false" applyAlignment="false" applyProtection="false">
      <alignment vertical="center"/>
    </xf>
    <xf numFmtId="0" fontId="104" fillId="13" borderId="0" applyNumberFormat="false" applyBorder="false" applyAlignment="false" applyProtection="false">
      <alignment vertical="center"/>
    </xf>
    <xf numFmtId="0" fontId="119" fillId="0" borderId="40" applyNumberFormat="false" applyFill="false" applyAlignment="false" applyProtection="false">
      <alignment vertical="center"/>
    </xf>
    <xf numFmtId="0" fontId="115" fillId="18" borderId="0" applyNumberFormat="false" applyBorder="false" applyAlignment="false" applyProtection="false">
      <alignment vertical="center"/>
    </xf>
    <xf numFmtId="0" fontId="112" fillId="11" borderId="38" applyNumberFormat="false" applyAlignment="false" applyProtection="false">
      <alignment vertical="center"/>
    </xf>
    <xf numFmtId="0" fontId="108" fillId="9" borderId="36" applyNumberFormat="false" applyAlignment="false" applyProtection="false">
      <alignment vertical="center"/>
    </xf>
    <xf numFmtId="0" fontId="117" fillId="0" borderId="37" applyNumberFormat="false" applyFill="false" applyAlignment="false" applyProtection="false">
      <alignment vertical="center"/>
    </xf>
    <xf numFmtId="0" fontId="110" fillId="0" borderId="0" applyNumberFormat="false" applyFill="false" applyBorder="false" applyAlignment="false" applyProtection="false">
      <alignment vertical="center"/>
    </xf>
    <xf numFmtId="0" fontId="104" fillId="10" borderId="0" applyNumberFormat="false" applyBorder="false" applyAlignment="false" applyProtection="false">
      <alignment vertical="center"/>
    </xf>
    <xf numFmtId="0" fontId="102" fillId="0" borderId="0" applyNumberFormat="false" applyFill="false" applyBorder="false" applyAlignment="false" applyProtection="false">
      <alignment vertical="center"/>
    </xf>
    <xf numFmtId="42" fontId="12" fillId="0" borderId="0" applyFont="false" applyFill="false" applyBorder="false" applyAlignment="false" applyProtection="false">
      <alignment vertical="center"/>
    </xf>
    <xf numFmtId="0" fontId="104"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7" fillId="0" borderId="0" applyNumberFormat="false" applyFill="false" applyBorder="false" applyAlignment="false" applyProtection="false">
      <alignment vertical="center"/>
    </xf>
    <xf numFmtId="0" fontId="105" fillId="0" borderId="0" applyNumberFormat="false" applyFill="false" applyBorder="false" applyAlignment="false" applyProtection="false">
      <alignment vertical="center"/>
    </xf>
    <xf numFmtId="0" fontId="0" fillId="0" borderId="0" applyProtection="false"/>
    <xf numFmtId="0" fontId="0" fillId="0" borderId="0">
      <alignment vertical="center"/>
    </xf>
    <xf numFmtId="0" fontId="104" fillId="8" borderId="0" applyNumberFormat="false" applyBorder="false" applyAlignment="false" applyProtection="false">
      <alignment vertical="center"/>
    </xf>
    <xf numFmtId="0" fontId="109" fillId="0" borderId="0" applyNumberFormat="false" applyFill="false" applyBorder="false" applyAlignment="false" applyProtection="false">
      <alignment vertical="center"/>
    </xf>
    <xf numFmtId="0" fontId="101" fillId="26" borderId="0" applyNumberFormat="false" applyBorder="false" applyAlignment="false" applyProtection="false">
      <alignment vertical="center"/>
    </xf>
    <xf numFmtId="0" fontId="12" fillId="7" borderId="35" applyNumberFormat="false" applyFont="false" applyAlignment="false" applyProtection="false">
      <alignment vertical="center"/>
    </xf>
    <xf numFmtId="0" fontId="104" fillId="6" borderId="0" applyNumberFormat="false" applyBorder="false" applyAlignment="false" applyProtection="false">
      <alignment vertical="center"/>
    </xf>
    <xf numFmtId="0" fontId="101" fillId="5" borderId="0" applyNumberFormat="false" applyBorder="false" applyAlignment="false" applyProtection="false">
      <alignment vertical="center"/>
    </xf>
    <xf numFmtId="0" fontId="104" fillId="29" borderId="0" applyNumberFormat="false" applyBorder="false" applyAlignment="false" applyProtection="false">
      <alignment vertical="center"/>
    </xf>
    <xf numFmtId="0" fontId="103" fillId="0" borderId="0" applyNumberFormat="false" applyFill="false" applyBorder="false" applyAlignment="false" applyProtection="false">
      <alignment vertical="center"/>
    </xf>
    <xf numFmtId="0" fontId="27" fillId="0" borderId="0" applyProtection="false"/>
    <xf numFmtId="41" fontId="12" fillId="0" borderId="0" applyFont="false" applyFill="false" applyBorder="false" applyAlignment="false" applyProtection="false">
      <alignment vertical="center"/>
    </xf>
    <xf numFmtId="0" fontId="106" fillId="0" borderId="0" applyNumberFormat="false" applyFill="false" applyBorder="false" applyAlignment="false" applyProtection="false">
      <alignment vertical="center"/>
    </xf>
    <xf numFmtId="0" fontId="111" fillId="0" borderId="37" applyNumberFormat="false" applyFill="false" applyAlignment="false" applyProtection="false">
      <alignment vertical="center"/>
    </xf>
    <xf numFmtId="0" fontId="104" fillId="15" borderId="0" applyNumberFormat="false" applyBorder="false" applyAlignment="false" applyProtection="false">
      <alignment vertical="center"/>
    </xf>
    <xf numFmtId="0" fontId="102" fillId="0" borderId="34" applyNumberFormat="false" applyFill="false" applyAlignment="false" applyProtection="false">
      <alignment vertical="center"/>
    </xf>
    <xf numFmtId="0" fontId="101" fillId="4" borderId="0" applyNumberFormat="false" applyBorder="false" applyAlignment="false" applyProtection="false">
      <alignment vertical="center"/>
    </xf>
    <xf numFmtId="0" fontId="27" fillId="0" borderId="0">
      <alignment vertical="center"/>
    </xf>
    <xf numFmtId="0" fontId="104" fillId="27" borderId="0" applyNumberFormat="false" applyBorder="false" applyAlignment="false" applyProtection="false">
      <alignment vertical="center"/>
    </xf>
    <xf numFmtId="0" fontId="27" fillId="0" borderId="0" applyProtection="false"/>
    <xf numFmtId="0" fontId="120" fillId="0" borderId="41" applyNumberFormat="false" applyFill="false" applyAlignment="false" applyProtection="false">
      <alignment vertical="center"/>
    </xf>
  </cellStyleXfs>
  <cellXfs count="566">
    <xf numFmtId="0" fontId="0" fillId="0" borderId="0" xfId="0">
      <alignment vertical="center"/>
    </xf>
    <xf numFmtId="0" fontId="1" fillId="0" borderId="0" xfId="0" applyFont="true">
      <alignment vertical="center"/>
    </xf>
    <xf numFmtId="184" fontId="2" fillId="0" borderId="0" xfId="0" applyNumberFormat="true" applyFont="true" applyFill="true" applyBorder="true" applyAlignment="true">
      <alignment horizontal="center" vertical="center" wrapText="true"/>
    </xf>
    <xf numFmtId="184" fontId="2" fillId="0" borderId="1" xfId="0" applyNumberFormat="true" applyFont="true" applyFill="true" applyBorder="true" applyAlignment="true">
      <alignment horizontal="center" vertical="center" wrapText="true"/>
    </xf>
    <xf numFmtId="0" fontId="3" fillId="2" borderId="2" xfId="66"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183" fontId="5" fillId="2" borderId="2" xfId="57" applyNumberFormat="true" applyFont="true" applyFill="true" applyBorder="true" applyAlignment="true">
      <alignment horizontal="center" vertical="center" wrapText="true"/>
    </xf>
    <xf numFmtId="0" fontId="1" fillId="0" borderId="0" xfId="0" applyFont="true" applyFill="true" applyBorder="true" applyAlignment="true">
      <alignment horizontal="left" vertical="center" wrapText="true"/>
    </xf>
    <xf numFmtId="184" fontId="1" fillId="0" borderId="1" xfId="0" applyNumberFormat="true" applyFont="true" applyFill="true" applyBorder="true" applyAlignment="true">
      <alignment horizontal="center" vertical="center" wrapText="true"/>
    </xf>
    <xf numFmtId="179" fontId="3" fillId="2" borderId="2" xfId="66" applyNumberFormat="true" applyFont="true" applyFill="true" applyBorder="true" applyAlignment="true">
      <alignment horizontal="center" vertical="center" wrapText="true"/>
    </xf>
    <xf numFmtId="178" fontId="3" fillId="2" borderId="2" xfId="66" applyNumberFormat="true" applyFont="true" applyFill="true" applyBorder="true" applyAlignment="true">
      <alignment horizontal="center" vertical="center" wrapText="true"/>
    </xf>
    <xf numFmtId="0" fontId="0" fillId="0" borderId="0" xfId="0" applyNumberFormat="true">
      <alignment vertical="center"/>
    </xf>
    <xf numFmtId="0" fontId="6" fillId="0" borderId="0" xfId="0" applyFont="true" applyFill="true" applyBorder="true" applyAlignment="true">
      <alignment horizontal="left" vertical="center"/>
    </xf>
    <xf numFmtId="0" fontId="7" fillId="0" borderId="0" xfId="0" applyNumberFormat="true" applyFont="true" applyFill="true" applyBorder="true" applyAlignment="true"/>
    <xf numFmtId="0" fontId="8" fillId="0" borderId="0" xfId="0" applyFont="true" applyFill="true" applyBorder="true" applyAlignment="true">
      <alignment horizontal="center" vertical="center" wrapText="true"/>
    </xf>
    <xf numFmtId="0" fontId="8" fillId="0" borderId="0" xfId="0" applyNumberFormat="true" applyFont="true" applyFill="true" applyBorder="true" applyAlignment="true">
      <alignment horizontal="center" vertical="center" wrapText="true"/>
    </xf>
    <xf numFmtId="0" fontId="9" fillId="0" borderId="0" xfId="0" applyFont="true" applyFill="true" applyBorder="true" applyAlignment="true">
      <alignment horizontal="right" vertical="center" wrapText="true"/>
    </xf>
    <xf numFmtId="0" fontId="9" fillId="0" borderId="0" xfId="0" applyNumberFormat="true" applyFont="true" applyFill="true" applyBorder="true" applyAlignment="true">
      <alignment horizontal="right" vertical="center" wrapText="true"/>
    </xf>
    <xf numFmtId="0" fontId="10" fillId="0"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1" fillId="0" borderId="2" xfId="0" applyNumberFormat="true" applyFont="true" applyFill="true" applyBorder="true" applyAlignment="true">
      <alignment horizontal="center" vertical="center" wrapText="true"/>
    </xf>
    <xf numFmtId="43" fontId="11" fillId="0" borderId="2" xfId="44" applyFont="true" applyFill="true" applyBorder="true" applyAlignment="true">
      <alignment horizontal="center" vertical="center" wrapText="true"/>
    </xf>
    <xf numFmtId="0" fontId="0" fillId="0" borderId="2" xfId="0" applyBorder="true" applyAlignment="true">
      <alignment horizontal="center" vertical="center"/>
    </xf>
    <xf numFmtId="0" fontId="0" fillId="0" borderId="0" xfId="0" applyFont="true">
      <alignment vertical="center"/>
    </xf>
    <xf numFmtId="0" fontId="12" fillId="0" borderId="0" xfId="0" applyFont="true" applyFill="true" applyAlignment="true">
      <alignment horizontal="center" vertical="center"/>
    </xf>
    <xf numFmtId="0" fontId="13" fillId="0" borderId="0" xfId="0" applyFont="true" applyFill="true" applyAlignment="true">
      <alignment horizontal="left" vertical="center"/>
    </xf>
    <xf numFmtId="0" fontId="14" fillId="0" borderId="0" xfId="0" applyFont="true" applyFill="true" applyBorder="true" applyAlignment="true">
      <alignment horizontal="center" vertical="center"/>
    </xf>
    <xf numFmtId="0" fontId="15" fillId="0" borderId="0" xfId="0" applyFont="true" applyFill="true" applyBorder="true" applyAlignment="true">
      <alignment horizontal="center" vertical="center"/>
    </xf>
    <xf numFmtId="0" fontId="15" fillId="0" borderId="1" xfId="0" applyFont="true" applyFill="true" applyBorder="true" applyAlignment="true">
      <alignment horizontal="center" vertical="center"/>
    </xf>
    <xf numFmtId="179" fontId="16" fillId="2" borderId="3" xfId="7" applyNumberFormat="true" applyFont="true" applyFill="true" applyBorder="true" applyAlignment="true">
      <alignment horizontal="center" vertical="center" wrapText="true"/>
    </xf>
    <xf numFmtId="0" fontId="16" fillId="2" borderId="4" xfId="11" applyFont="true" applyFill="true" applyBorder="true" applyAlignment="true">
      <alignment horizontal="center" vertical="center"/>
    </xf>
    <xf numFmtId="0" fontId="16" fillId="2" borderId="5" xfId="11" applyFont="true" applyFill="true" applyBorder="true" applyAlignment="true">
      <alignment horizontal="center" vertical="center"/>
    </xf>
    <xf numFmtId="179" fontId="6" fillId="2" borderId="6" xfId="7" applyNumberFormat="true"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178" fontId="6" fillId="2" borderId="4" xfId="4" applyNumberFormat="true" applyFont="true" applyFill="true" applyBorder="true" applyAlignment="true">
      <alignment horizontal="center" vertical="center" wrapText="true"/>
    </xf>
    <xf numFmtId="178" fontId="6" fillId="2" borderId="5" xfId="4" applyNumberFormat="true" applyFont="true" applyFill="true" applyBorder="true" applyAlignment="true">
      <alignment horizontal="center" vertical="center" wrapText="true"/>
    </xf>
    <xf numFmtId="178" fontId="6" fillId="0" borderId="2" xfId="0" applyNumberFormat="true" applyFont="true" applyFill="true" applyBorder="true" applyAlignment="true">
      <alignment horizontal="center" vertical="center" wrapText="true"/>
    </xf>
    <xf numFmtId="178" fontId="17" fillId="0" borderId="2" xfId="0" applyNumberFormat="true" applyFont="true" applyFill="true" applyBorder="true" applyAlignment="true">
      <alignment horizontal="center" vertical="center" wrapText="true"/>
    </xf>
    <xf numFmtId="0" fontId="12" fillId="0" borderId="7" xfId="0" applyFont="true" applyFill="true" applyBorder="true" applyAlignment="true">
      <alignment horizontal="center" vertical="center" wrapText="true"/>
    </xf>
    <xf numFmtId="184" fontId="6" fillId="0" borderId="2" xfId="0" applyNumberFormat="true" applyFont="true" applyFill="true" applyBorder="true" applyAlignment="true">
      <alignment horizontal="center" vertical="center" wrapText="true"/>
    </xf>
    <xf numFmtId="179" fontId="16" fillId="2" borderId="2" xfId="7" applyNumberFormat="true" applyFont="true" applyFill="true" applyBorder="true" applyAlignment="true">
      <alignment horizontal="center" vertical="center" wrapText="true"/>
    </xf>
    <xf numFmtId="177" fontId="16" fillId="2" borderId="2" xfId="7" applyNumberFormat="true" applyFont="true" applyFill="true" applyBorder="true" applyAlignment="true">
      <alignment horizontal="center" vertical="center" wrapText="true"/>
    </xf>
    <xf numFmtId="178" fontId="18" fillId="2" borderId="2" xfId="66" applyNumberFormat="true" applyFont="true" applyFill="true" applyBorder="true" applyAlignment="true">
      <alignment horizontal="center" vertical="center" wrapText="true"/>
    </xf>
    <xf numFmtId="177" fontId="18" fillId="2" borderId="2" xfId="66"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177" fontId="16" fillId="2" borderId="2" xfId="0" applyNumberFormat="true" applyFont="true" applyFill="true" applyBorder="true" applyAlignment="true">
      <alignment horizontal="center" vertical="center"/>
    </xf>
    <xf numFmtId="178" fontId="6" fillId="2" borderId="2" xfId="57" applyNumberFormat="true" applyFont="true" applyFill="true" applyBorder="true" applyAlignment="true">
      <alignment horizontal="center" vertical="center" wrapText="true"/>
    </xf>
    <xf numFmtId="177" fontId="5" fillId="0" borderId="2" xfId="57" applyNumberFormat="true" applyFont="true" applyFill="true" applyBorder="true" applyAlignment="true">
      <alignment horizontal="center" vertical="center" wrapText="true"/>
    </xf>
    <xf numFmtId="178" fontId="5" fillId="2" borderId="2" xfId="57" applyNumberFormat="true" applyFont="true" applyFill="true" applyBorder="true" applyAlignment="true">
      <alignment horizontal="center" vertical="center" wrapText="true"/>
    </xf>
    <xf numFmtId="0" fontId="19" fillId="0" borderId="0" xfId="10" applyFont="true" applyBorder="true" applyAlignment="true">
      <alignment horizontal="center" vertical="center" wrapText="true"/>
    </xf>
    <xf numFmtId="0" fontId="16" fillId="2" borderId="8" xfId="11" applyFont="true" applyFill="true" applyBorder="true" applyAlignment="true">
      <alignment horizontal="center" vertical="center"/>
    </xf>
    <xf numFmtId="178" fontId="6" fillId="2" borderId="8" xfId="4" applyNumberFormat="true" applyFont="true" applyFill="true" applyBorder="true" applyAlignment="true">
      <alignment horizontal="center" vertical="center" wrapText="true"/>
    </xf>
    <xf numFmtId="179" fontId="5" fillId="2" borderId="2" xfId="57" applyNumberFormat="true" applyFont="true" applyFill="true" applyBorder="true" applyAlignment="true">
      <alignment horizontal="center" vertical="center" wrapText="true"/>
    </xf>
    <xf numFmtId="177" fontId="5" fillId="2" borderId="2" xfId="57" applyNumberFormat="true" applyFont="true" applyFill="true" applyBorder="true" applyAlignment="true">
      <alignment horizontal="center" vertical="center" wrapText="true"/>
    </xf>
    <xf numFmtId="0" fontId="12" fillId="0" borderId="0" xfId="0" applyFont="true" applyFill="true" applyAlignment="true">
      <alignment vertical="center" wrapText="true"/>
    </xf>
    <xf numFmtId="0" fontId="20" fillId="0" borderId="0" xfId="0" applyFont="true" applyFill="true" applyAlignment="true">
      <alignment vertical="center"/>
    </xf>
    <xf numFmtId="0" fontId="12" fillId="0" borderId="0" xfId="0" applyFont="true" applyFill="true" applyAlignment="true">
      <alignment vertical="center"/>
    </xf>
    <xf numFmtId="177" fontId="13" fillId="0" borderId="0" xfId="0" applyNumberFormat="true" applyFont="true" applyFill="true" applyAlignment="true">
      <alignment horizontal="left" vertical="center" wrapText="true"/>
    </xf>
    <xf numFmtId="0" fontId="21" fillId="0" borderId="0" xfId="0" applyFont="true" applyFill="true" applyAlignment="true">
      <alignment horizontal="center" vertical="center"/>
    </xf>
    <xf numFmtId="0" fontId="22" fillId="0" borderId="0" xfId="0" applyFont="true" applyFill="true" applyAlignment="true">
      <alignment horizontal="center" vertical="center"/>
    </xf>
    <xf numFmtId="0" fontId="23" fillId="0" borderId="2" xfId="0" applyFont="true" applyFill="true" applyBorder="true" applyAlignment="true">
      <alignment horizontal="center" vertical="center" wrapText="true"/>
    </xf>
    <xf numFmtId="178" fontId="24" fillId="0" borderId="2" xfId="0" applyNumberFormat="true" applyFont="true" applyFill="true" applyBorder="true" applyAlignment="true">
      <alignment horizontal="center" vertical="center" wrapText="true"/>
    </xf>
    <xf numFmtId="0" fontId="23" fillId="0" borderId="2" xfId="0" applyFont="true" applyFill="true" applyBorder="true" applyAlignment="true">
      <alignment vertical="center"/>
    </xf>
    <xf numFmtId="184" fontId="24" fillId="0" borderId="2" xfId="0" applyNumberFormat="true" applyFont="true" applyFill="true" applyBorder="true" applyAlignment="true">
      <alignment horizontal="center" vertical="center" wrapText="true"/>
    </xf>
    <xf numFmtId="179" fontId="24" fillId="2" borderId="2" xfId="7" applyNumberFormat="true" applyFont="true" applyFill="true" applyBorder="true" applyAlignment="true">
      <alignment horizontal="center" vertical="center" wrapText="true"/>
    </xf>
    <xf numFmtId="177" fontId="25" fillId="0" borderId="2" xfId="0" applyNumberFormat="true" applyFont="true" applyFill="true" applyBorder="true" applyAlignment="true">
      <alignment horizontal="center" vertical="center"/>
    </xf>
    <xf numFmtId="0" fontId="25" fillId="0" borderId="2" xfId="0" applyNumberFormat="true" applyFont="true" applyFill="true" applyBorder="true" applyAlignment="true">
      <alignment horizontal="center" vertical="center"/>
    </xf>
    <xf numFmtId="0" fontId="26" fillId="0" borderId="2" xfId="0" applyFont="true" applyFill="true" applyBorder="true" applyAlignment="true">
      <alignment horizontal="center" vertical="center"/>
    </xf>
    <xf numFmtId="0" fontId="27" fillId="0" borderId="2" xfId="0" applyNumberFormat="true" applyFont="true" applyFill="true" applyBorder="true" applyAlignment="true">
      <alignment horizontal="center" vertical="center"/>
    </xf>
    <xf numFmtId="177" fontId="27" fillId="0" borderId="2" xfId="0" applyNumberFormat="true" applyFont="true" applyFill="true" applyBorder="true" applyAlignment="true">
      <alignment horizontal="center" vertical="center"/>
    </xf>
    <xf numFmtId="184" fontId="20" fillId="0" borderId="0" xfId="0" applyNumberFormat="true" applyFont="true" applyFill="true" applyAlignment="true">
      <alignment horizontal="left" vertical="center" wrapText="true"/>
    </xf>
    <xf numFmtId="0" fontId="28" fillId="0" borderId="0" xfId="0" applyFont="true" applyFill="true" applyAlignment="true">
      <alignment horizontal="center" vertical="center"/>
    </xf>
    <xf numFmtId="0" fontId="20" fillId="0" borderId="0" xfId="0" applyFont="true" applyFill="true" applyBorder="true" applyAlignment="true">
      <alignment vertical="center"/>
    </xf>
    <xf numFmtId="184" fontId="20" fillId="0" borderId="0" xfId="0" applyNumberFormat="true" applyFont="true" applyFill="true" applyBorder="true" applyAlignment="true">
      <alignment horizontal="left" vertical="center" wrapText="true"/>
    </xf>
    <xf numFmtId="0" fontId="29" fillId="0" borderId="0" xfId="0" applyFont="true" applyFill="true" applyAlignment="true">
      <alignment horizontal="center" vertical="center" wrapText="true"/>
    </xf>
    <xf numFmtId="0" fontId="30" fillId="0" borderId="2" xfId="0" applyFont="true" applyFill="true" applyBorder="true" applyAlignment="true">
      <alignment horizontal="center" vertical="center" wrapText="true"/>
    </xf>
    <xf numFmtId="0" fontId="31" fillId="0" borderId="2" xfId="0" applyFont="true" applyFill="true" applyBorder="true" applyAlignment="true">
      <alignment horizontal="center" vertical="center" wrapText="true"/>
    </xf>
    <xf numFmtId="0" fontId="32" fillId="0" borderId="2" xfId="0" applyFont="true" applyFill="true" applyBorder="true" applyAlignment="true">
      <alignment horizontal="center" vertical="center" wrapText="true"/>
    </xf>
    <xf numFmtId="0" fontId="33" fillId="0" borderId="2" xfId="0" applyFont="true" applyFill="true" applyBorder="true" applyAlignment="true">
      <alignment horizontal="center" vertical="center" wrapText="true"/>
    </xf>
    <xf numFmtId="0" fontId="34" fillId="0" borderId="2" xfId="0" applyFont="true" applyFill="true" applyBorder="true" applyAlignment="true">
      <alignment horizontal="center" vertical="center" wrapText="true"/>
    </xf>
    <xf numFmtId="0" fontId="20" fillId="0" borderId="7" xfId="0" applyFont="true" applyFill="true" applyBorder="true" applyAlignment="true">
      <alignment horizontal="center" vertical="center" wrapText="true"/>
    </xf>
    <xf numFmtId="0" fontId="35" fillId="0" borderId="2" xfId="0" applyFont="true" applyFill="true" applyBorder="true" applyAlignment="true">
      <alignment horizontal="center" vertical="center" wrapText="true"/>
    </xf>
    <xf numFmtId="0" fontId="36" fillId="0" borderId="2" xfId="0" applyFont="true" applyFill="true" applyBorder="true" applyAlignment="true">
      <alignment horizontal="center" vertical="center" wrapText="true"/>
    </xf>
    <xf numFmtId="0" fontId="37" fillId="0" borderId="0" xfId="0" applyFont="true" applyFill="true" applyAlignment="true">
      <alignment vertical="center" wrapText="true"/>
    </xf>
    <xf numFmtId="0" fontId="38" fillId="0" borderId="0" xfId="0" applyFont="true" applyFill="true" applyBorder="true" applyAlignment="true">
      <alignment vertical="center"/>
    </xf>
    <xf numFmtId="182" fontId="39" fillId="0" borderId="0" xfId="0" applyNumberFormat="true" applyFont="true" applyFill="true" applyBorder="true" applyAlignment="true">
      <alignment horizontal="left" vertical="center"/>
    </xf>
    <xf numFmtId="182" fontId="40" fillId="0" borderId="0" xfId="0" applyNumberFormat="true" applyFont="true" applyFill="true" applyBorder="true" applyAlignment="true">
      <alignment vertical="center"/>
    </xf>
    <xf numFmtId="182" fontId="29" fillId="0" borderId="0" xfId="0" applyNumberFormat="true" applyFont="true" applyFill="true" applyBorder="true" applyAlignment="true">
      <alignment horizontal="center" vertical="center"/>
    </xf>
    <xf numFmtId="182" fontId="41" fillId="0" borderId="0" xfId="0" applyNumberFormat="true" applyFont="true" applyFill="true" applyBorder="true" applyAlignment="true">
      <alignment horizontal="center" vertical="center"/>
    </xf>
    <xf numFmtId="179" fontId="42" fillId="3" borderId="9" xfId="0" applyNumberFormat="true" applyFont="true" applyFill="true" applyBorder="true" applyAlignment="true">
      <alignment horizontal="center" vertical="center" wrapText="true"/>
    </xf>
    <xf numFmtId="179" fontId="42" fillId="3" borderId="10" xfId="0" applyNumberFormat="true" applyFont="true" applyFill="true" applyBorder="true" applyAlignment="true">
      <alignment horizontal="center" vertical="center" wrapText="true"/>
    </xf>
    <xf numFmtId="178" fontId="42" fillId="3" borderId="2" xfId="0" applyNumberFormat="true" applyFont="true" applyFill="true" applyBorder="true" applyAlignment="true">
      <alignment horizontal="center" vertical="center" wrapText="true"/>
    </xf>
    <xf numFmtId="179" fontId="42" fillId="3" borderId="11" xfId="0" applyNumberFormat="true" applyFont="true" applyFill="true" applyBorder="true" applyAlignment="true">
      <alignment horizontal="center" vertical="center" wrapText="true"/>
    </xf>
    <xf numFmtId="178" fontId="43" fillId="3" borderId="12" xfId="0" applyNumberFormat="true" applyFont="true" applyFill="true" applyBorder="true" applyAlignment="true">
      <alignment horizontal="center" vertical="center" wrapText="true"/>
    </xf>
    <xf numFmtId="179" fontId="43" fillId="3" borderId="12" xfId="0" applyNumberFormat="true" applyFont="true" applyFill="true" applyBorder="true" applyAlignment="true">
      <alignment horizontal="center" vertical="center" wrapText="true"/>
    </xf>
    <xf numFmtId="179" fontId="42" fillId="3" borderId="3" xfId="0" applyNumberFormat="true" applyFont="true" applyFill="true" applyBorder="true" applyAlignment="true">
      <alignment horizontal="center" vertical="center" wrapText="true"/>
    </xf>
    <xf numFmtId="0" fontId="38" fillId="0" borderId="11" xfId="0" applyFont="true" applyFill="true" applyBorder="true" applyAlignment="true">
      <alignment horizontal="center" vertical="center" wrapText="true"/>
    </xf>
    <xf numFmtId="178" fontId="43" fillId="3" borderId="6" xfId="0" applyNumberFormat="true" applyFont="true" applyFill="true" applyBorder="true" applyAlignment="true">
      <alignment horizontal="center" vertical="center" wrapText="true"/>
    </xf>
    <xf numFmtId="179" fontId="43" fillId="3" borderId="6" xfId="0" applyNumberFormat="true" applyFont="true" applyFill="true" applyBorder="true" applyAlignment="true">
      <alignment horizontal="center" vertical="center" wrapText="true"/>
    </xf>
    <xf numFmtId="179" fontId="44" fillId="3" borderId="2" xfId="0" applyNumberFormat="true" applyFont="true" applyFill="true" applyBorder="true" applyAlignment="true">
      <alignment horizontal="center" vertical="center" wrapText="true"/>
    </xf>
    <xf numFmtId="0" fontId="45" fillId="0" borderId="2" xfId="0" applyFont="true" applyFill="true" applyBorder="true" applyAlignment="true">
      <alignment horizontal="center" vertical="center" wrapText="true"/>
    </xf>
    <xf numFmtId="0" fontId="46" fillId="0" borderId="2" xfId="0" applyFont="true" applyFill="true" applyBorder="true" applyAlignment="true">
      <alignment horizontal="center" vertical="center"/>
    </xf>
    <xf numFmtId="0" fontId="20" fillId="0" borderId="2" xfId="0" applyFont="true" applyFill="true" applyBorder="true" applyAlignment="true">
      <alignment horizontal="center" vertical="center" wrapText="true"/>
    </xf>
    <xf numFmtId="184" fontId="38" fillId="0" borderId="2" xfId="0" applyNumberFormat="true" applyFont="true" applyFill="true" applyBorder="true" applyAlignment="true">
      <alignment horizontal="center" vertical="center"/>
    </xf>
    <xf numFmtId="0" fontId="38" fillId="0" borderId="0" xfId="0" applyFont="true" applyFill="true" applyBorder="true" applyAlignment="true">
      <alignment horizontal="left" vertical="center" wrapText="true"/>
    </xf>
    <xf numFmtId="179" fontId="43" fillId="0" borderId="12" xfId="0" applyNumberFormat="true" applyFont="true" applyFill="true" applyBorder="true" applyAlignment="true">
      <alignment horizontal="center" vertical="center" wrapText="true"/>
    </xf>
    <xf numFmtId="179" fontId="43" fillId="0" borderId="3" xfId="0" applyNumberFormat="true" applyFont="true" applyFill="true" applyBorder="true" applyAlignment="true">
      <alignment horizontal="center" vertical="center" wrapText="true"/>
    </xf>
    <xf numFmtId="179" fontId="43" fillId="0" borderId="6" xfId="0" applyNumberFormat="true" applyFont="true" applyFill="true" applyBorder="true" applyAlignment="true">
      <alignment horizontal="center" vertical="center" wrapText="true"/>
    </xf>
    <xf numFmtId="179" fontId="43" fillId="0" borderId="7" xfId="0" applyNumberFormat="true" applyFont="true" applyFill="true" applyBorder="true" applyAlignment="true">
      <alignment horizontal="center" vertical="center" wrapText="true"/>
    </xf>
    <xf numFmtId="184" fontId="45" fillId="0" borderId="2" xfId="0" applyNumberFormat="true" applyFont="true" applyFill="true" applyBorder="true" applyAlignment="true">
      <alignment horizontal="center" vertical="center" wrapText="true"/>
    </xf>
    <xf numFmtId="184" fontId="45" fillId="0" borderId="2" xfId="0" applyNumberFormat="true" applyFont="true" applyFill="true" applyBorder="true" applyAlignment="true">
      <alignment horizontal="center" vertical="center"/>
    </xf>
    <xf numFmtId="0" fontId="38" fillId="0" borderId="2" xfId="0" applyNumberFormat="true" applyFont="true" applyFill="true" applyBorder="true" applyAlignment="true">
      <alignment horizontal="center" vertical="center"/>
    </xf>
    <xf numFmtId="184" fontId="42" fillId="0" borderId="2" xfId="0" applyNumberFormat="true" applyFont="true" applyFill="true" applyBorder="true" applyAlignment="true">
      <alignment horizontal="center" vertical="center"/>
    </xf>
    <xf numFmtId="0" fontId="38" fillId="3" borderId="2" xfId="0" applyFont="true" applyFill="true" applyBorder="true" applyAlignment="true">
      <alignment horizontal="center" vertical="center"/>
    </xf>
    <xf numFmtId="0" fontId="41" fillId="0" borderId="0" xfId="0" applyFont="true" applyFill="true" applyBorder="true" applyAlignment="true">
      <alignment vertical="center"/>
    </xf>
    <xf numFmtId="178" fontId="38" fillId="3" borderId="4" xfId="0" applyNumberFormat="true" applyFont="true" applyFill="true" applyBorder="true" applyAlignment="true">
      <alignment horizontal="center" vertical="center" wrapText="true"/>
    </xf>
    <xf numFmtId="178" fontId="38" fillId="3" borderId="5" xfId="0" applyNumberFormat="true" applyFont="true" applyFill="true" applyBorder="true" applyAlignment="true">
      <alignment horizontal="center" vertical="center" wrapText="true"/>
    </xf>
    <xf numFmtId="178" fontId="38" fillId="3" borderId="8" xfId="0" applyNumberFormat="true" applyFont="true" applyFill="true" applyBorder="true" applyAlignment="true">
      <alignment horizontal="center" vertical="center" wrapText="true"/>
    </xf>
    <xf numFmtId="178" fontId="43" fillId="3" borderId="7" xfId="0" applyNumberFormat="true" applyFont="true" applyFill="true" applyBorder="true" applyAlignment="true">
      <alignment horizontal="center" vertical="center" wrapText="true"/>
    </xf>
    <xf numFmtId="184" fontId="38" fillId="3" borderId="2" xfId="0" applyNumberFormat="true" applyFont="true" applyFill="true" applyBorder="true" applyAlignment="true">
      <alignment horizontal="center" vertical="center" wrapText="true"/>
    </xf>
    <xf numFmtId="0" fontId="43" fillId="0" borderId="0" xfId="0" applyFont="true" applyFill="true" applyBorder="true" applyAlignment="true">
      <alignment horizontal="right" vertical="center"/>
    </xf>
    <xf numFmtId="179" fontId="38" fillId="0" borderId="12" xfId="0" applyNumberFormat="true" applyFont="true" applyFill="true" applyBorder="true" applyAlignment="true">
      <alignment horizontal="center" vertical="center" wrapText="true"/>
    </xf>
    <xf numFmtId="0" fontId="38" fillId="0" borderId="2" xfId="0" applyFont="true" applyFill="true" applyBorder="true" applyAlignment="true">
      <alignment horizontal="center" vertical="center" wrapText="true"/>
    </xf>
    <xf numFmtId="0" fontId="38" fillId="0" borderId="2" xfId="0" applyFont="true" applyFill="true" applyBorder="true" applyAlignment="true">
      <alignment horizontal="center" vertical="center"/>
    </xf>
    <xf numFmtId="179" fontId="38" fillId="0" borderId="6" xfId="0" applyNumberFormat="true" applyFont="true" applyFill="true" applyBorder="true" applyAlignment="true">
      <alignment horizontal="center" vertical="center" wrapText="true"/>
    </xf>
    <xf numFmtId="177" fontId="38" fillId="0" borderId="2" xfId="0" applyNumberFormat="true" applyFont="true" applyFill="true" applyBorder="true" applyAlignment="true">
      <alignment horizontal="center" vertical="center" wrapText="true"/>
    </xf>
    <xf numFmtId="177" fontId="42" fillId="0" borderId="2" xfId="0" applyNumberFormat="true" applyFont="true" applyFill="true" applyBorder="true" applyAlignment="true">
      <alignment horizontal="center" vertical="center" wrapText="true"/>
    </xf>
    <xf numFmtId="0" fontId="13" fillId="0" borderId="0" xfId="0" applyNumberFormat="true" applyFont="true" applyFill="true" applyBorder="true" applyAlignment="true">
      <alignment vertical="center"/>
    </xf>
    <xf numFmtId="0" fontId="25" fillId="0" borderId="0" xfId="0" applyNumberFormat="true" applyFont="true" applyFill="true" applyBorder="true" applyAlignment="true">
      <alignment vertical="center"/>
    </xf>
    <xf numFmtId="0" fontId="27" fillId="0" borderId="0" xfId="0" applyNumberFormat="true" applyFont="true" applyFill="true" applyBorder="true" applyAlignment="true">
      <alignment vertical="center"/>
    </xf>
    <xf numFmtId="0" fontId="47" fillId="0" borderId="0" xfId="0" applyNumberFormat="true" applyFont="true" applyFill="true" applyAlignment="true">
      <alignment horizontal="center" vertical="center"/>
    </xf>
    <xf numFmtId="0" fontId="48" fillId="0" borderId="0" xfId="0" applyNumberFormat="true" applyFont="true" applyFill="true" applyBorder="true" applyAlignment="true">
      <alignment horizontal="center" vertical="center"/>
    </xf>
    <xf numFmtId="0" fontId="19" fillId="0" borderId="13" xfId="0" applyNumberFormat="true" applyFont="true" applyFill="true" applyBorder="true" applyAlignment="true">
      <alignment horizontal="center" vertical="center" wrapText="true"/>
    </xf>
    <xf numFmtId="0" fontId="49" fillId="0" borderId="13" xfId="0" applyNumberFormat="true" applyFont="true" applyFill="true" applyBorder="true" applyAlignment="true">
      <alignment horizontal="center" vertical="center" wrapText="true"/>
    </xf>
    <xf numFmtId="177" fontId="49" fillId="0" borderId="13" xfId="0" applyNumberFormat="true" applyFont="true" applyFill="true" applyBorder="true" applyAlignment="true">
      <alignment horizontal="center" vertical="center" wrapText="true"/>
    </xf>
    <xf numFmtId="0" fontId="1" fillId="0" borderId="2" xfId="59" applyNumberFormat="true" applyFont="true" applyFill="true" applyBorder="true" applyAlignment="true">
      <alignment horizontal="center" vertical="center"/>
    </xf>
    <xf numFmtId="177" fontId="49" fillId="0" borderId="13" xfId="0" applyNumberFormat="true" applyFont="true" applyFill="true" applyBorder="true" applyAlignment="true">
      <alignment horizontal="center" vertical="center"/>
    </xf>
    <xf numFmtId="0" fontId="19" fillId="0" borderId="13" xfId="0" applyNumberFormat="true" applyFont="true" applyFill="true" applyBorder="true" applyAlignment="true">
      <alignment horizontal="center" vertical="center"/>
    </xf>
    <xf numFmtId="177" fontId="19" fillId="0" borderId="13" xfId="0" applyNumberFormat="true" applyFont="true" applyFill="true" applyBorder="true" applyAlignment="true">
      <alignment horizontal="center" vertical="center"/>
    </xf>
    <xf numFmtId="0" fontId="27" fillId="0" borderId="0" xfId="0" applyNumberFormat="true" applyFont="true" applyFill="true" applyBorder="true" applyAlignment="true">
      <alignment horizontal="center" vertical="center"/>
    </xf>
    <xf numFmtId="0" fontId="19" fillId="0" borderId="0" xfId="0" applyNumberFormat="true" applyFont="true" applyFill="true" applyBorder="true" applyAlignment="true">
      <alignment horizontal="right" vertical="center"/>
    </xf>
    <xf numFmtId="0" fontId="1" fillId="0" borderId="2" xfId="0" applyNumberFormat="true" applyFont="true" applyFill="true" applyBorder="true" applyAlignment="true">
      <alignment horizontal="center" vertical="center" wrapText="true"/>
    </xf>
    <xf numFmtId="0" fontId="49" fillId="0" borderId="13" xfId="0" applyNumberFormat="true" applyFont="true" applyFill="true" applyBorder="true" applyAlignment="true">
      <alignment horizontal="center" vertical="center"/>
    </xf>
    <xf numFmtId="180" fontId="19" fillId="0" borderId="13" xfId="0" applyNumberFormat="true" applyFont="true" applyFill="true" applyBorder="true" applyAlignment="true">
      <alignment horizontal="center" vertical="center"/>
    </xf>
    <xf numFmtId="0" fontId="1" fillId="0" borderId="2" xfId="1" applyNumberFormat="true" applyFont="true" applyFill="true" applyBorder="true" applyAlignment="true">
      <alignment horizontal="center" vertical="center" wrapText="true"/>
    </xf>
    <xf numFmtId="0" fontId="19" fillId="0" borderId="14" xfId="0" applyNumberFormat="true" applyFont="true" applyFill="true" applyBorder="true" applyAlignment="true">
      <alignment horizontal="center" vertical="center" wrapText="true"/>
    </xf>
    <xf numFmtId="0" fontId="49" fillId="0" borderId="14" xfId="0" applyNumberFormat="true" applyFont="true" applyFill="true" applyBorder="true" applyAlignment="true">
      <alignment horizontal="center" vertical="center"/>
    </xf>
    <xf numFmtId="0" fontId="19" fillId="0" borderId="14" xfId="0" applyNumberFormat="true" applyFont="true" applyFill="true" applyBorder="true" applyAlignment="true">
      <alignment horizontal="center" vertical="center"/>
    </xf>
    <xf numFmtId="0" fontId="43" fillId="0" borderId="2" xfId="0" applyFont="true" applyFill="true" applyBorder="true" applyAlignment="true">
      <alignment horizontal="center" vertical="center" wrapText="true"/>
    </xf>
    <xf numFmtId="0" fontId="19" fillId="0" borderId="2" xfId="0" applyNumberFormat="true" applyFont="true" applyFill="true" applyBorder="true" applyAlignment="true">
      <alignment horizontal="center" vertical="center" wrapText="true"/>
    </xf>
    <xf numFmtId="0" fontId="43" fillId="0" borderId="2" xfId="0" applyFont="true" applyFill="true" applyBorder="true" applyAlignment="true">
      <alignment horizontal="center" vertical="center"/>
    </xf>
    <xf numFmtId="0" fontId="43" fillId="0" borderId="2" xfId="0" applyFont="true" applyFill="true" applyBorder="true" applyAlignment="true">
      <alignment vertical="center"/>
    </xf>
    <xf numFmtId="0" fontId="12" fillId="0" borderId="0" xfId="0" applyNumberFormat="true" applyFont="true" applyFill="true" applyAlignment="true">
      <alignment vertical="center"/>
    </xf>
    <xf numFmtId="0" fontId="50" fillId="0" borderId="0" xfId="0" applyNumberFormat="true" applyFont="true" applyFill="true" applyBorder="true" applyAlignment="true">
      <alignment horizontal="center" vertical="center"/>
    </xf>
    <xf numFmtId="0" fontId="51" fillId="0" borderId="0" xfId="0" applyNumberFormat="true" applyFont="true" applyFill="true" applyBorder="true" applyAlignment="true">
      <alignment horizontal="center" vertical="center"/>
    </xf>
    <xf numFmtId="0" fontId="52" fillId="0" borderId="0" xfId="0" applyNumberFormat="true" applyFont="true" applyFill="true" applyBorder="true" applyAlignment="true">
      <alignment horizontal="center" vertical="center"/>
    </xf>
    <xf numFmtId="0" fontId="53" fillId="0" borderId="0" xfId="0" applyNumberFormat="true" applyFont="true" applyFill="true" applyBorder="true" applyAlignment="true">
      <alignment horizontal="center" vertical="center"/>
    </xf>
    <xf numFmtId="182" fontId="27" fillId="0" borderId="15" xfId="0" applyNumberFormat="true" applyFont="true" applyFill="true" applyBorder="true" applyAlignment="true">
      <alignment horizontal="center" vertical="center"/>
    </xf>
    <xf numFmtId="182" fontId="27" fillId="0" borderId="5" xfId="0" applyNumberFormat="true" applyFont="true" applyFill="true" applyBorder="true" applyAlignment="true">
      <alignment horizontal="center" vertical="center"/>
    </xf>
    <xf numFmtId="182" fontId="27" fillId="0" borderId="16" xfId="0" applyNumberFormat="true" applyFont="true" applyFill="true" applyBorder="true" applyAlignment="true">
      <alignment horizontal="center" vertical="center"/>
    </xf>
    <xf numFmtId="0" fontId="27" fillId="0" borderId="10" xfId="0" applyNumberFormat="true" applyFont="true" applyFill="true" applyBorder="true" applyAlignment="true">
      <alignment horizontal="center" vertical="center" wrapText="true"/>
    </xf>
    <xf numFmtId="0" fontId="27" fillId="0" borderId="17" xfId="0" applyNumberFormat="true" applyFont="true" applyFill="true" applyBorder="true" applyAlignment="true">
      <alignment horizontal="center" vertical="center" wrapText="true"/>
    </xf>
    <xf numFmtId="0" fontId="27" fillId="0" borderId="1" xfId="0" applyNumberFormat="true" applyFont="true" applyFill="true" applyBorder="true" applyAlignment="true">
      <alignment horizontal="center" vertical="center" wrapText="true"/>
    </xf>
    <xf numFmtId="0" fontId="27" fillId="0" borderId="18" xfId="0" applyNumberFormat="true" applyFont="true" applyFill="true" applyBorder="true" applyAlignment="true">
      <alignment horizontal="center" vertical="center" wrapText="true"/>
    </xf>
    <xf numFmtId="182" fontId="27" fillId="0" borderId="19" xfId="0" applyNumberFormat="true" applyFont="true" applyFill="true" applyBorder="true" applyAlignment="true">
      <alignment horizontal="center" vertical="center"/>
    </xf>
    <xf numFmtId="179" fontId="25" fillId="2" borderId="7" xfId="0" applyNumberFormat="true" applyFont="true" applyFill="true" applyBorder="true" applyAlignment="true">
      <alignment horizontal="center" vertical="center" wrapText="true"/>
    </xf>
    <xf numFmtId="182" fontId="25" fillId="0" borderId="2" xfId="0" applyNumberFormat="true" applyFont="true" applyFill="true" applyBorder="true" applyAlignment="true">
      <alignment horizontal="center" vertical="center" wrapText="true"/>
    </xf>
    <xf numFmtId="184" fontId="25" fillId="0" borderId="2" xfId="0" applyNumberFormat="true" applyFont="true" applyFill="true" applyBorder="true" applyAlignment="true">
      <alignment horizontal="center" vertical="center" wrapText="true"/>
    </xf>
    <xf numFmtId="0" fontId="27" fillId="0" borderId="2" xfId="0" applyNumberFormat="true" applyFont="true" applyFill="true" applyBorder="true" applyAlignment="true">
      <alignment horizontal="center" vertical="center" wrapText="true"/>
    </xf>
    <xf numFmtId="182" fontId="27" fillId="0" borderId="2" xfId="0" applyNumberFormat="true" applyFont="true" applyFill="true" applyBorder="true" applyAlignment="true">
      <alignment horizontal="center" vertical="center" wrapText="true"/>
    </xf>
    <xf numFmtId="184" fontId="27" fillId="0" borderId="2" xfId="0" applyNumberFormat="true" applyFont="true" applyFill="true" applyBorder="true" applyAlignment="true">
      <alignment horizontal="center" vertical="center" wrapText="true"/>
    </xf>
    <xf numFmtId="0" fontId="27" fillId="0" borderId="7" xfId="0" applyNumberFormat="true" applyFont="true" applyFill="true" applyBorder="true" applyAlignment="true">
      <alignment horizontal="center" vertical="center"/>
    </xf>
    <xf numFmtId="0" fontId="25" fillId="0" borderId="7" xfId="0" applyNumberFormat="true" applyFont="true" applyFill="true" applyBorder="true" applyAlignment="true">
      <alignment horizontal="center" vertical="center"/>
    </xf>
    <xf numFmtId="177" fontId="27" fillId="0" borderId="7" xfId="0" applyNumberFormat="true" applyFont="true" applyFill="true" applyBorder="true" applyAlignment="true">
      <alignment horizontal="center" vertical="center"/>
    </xf>
    <xf numFmtId="0" fontId="19" fillId="0" borderId="0" xfId="0" applyNumberFormat="true" applyFont="true" applyFill="true" applyBorder="true" applyAlignment="true">
      <alignment horizontal="center" vertical="center"/>
    </xf>
    <xf numFmtId="182" fontId="27" fillId="0" borderId="8" xfId="0" applyNumberFormat="true" applyFont="true" applyFill="true" applyBorder="true" applyAlignment="true">
      <alignment horizontal="center" vertical="center"/>
    </xf>
    <xf numFmtId="0" fontId="25" fillId="0" borderId="2" xfId="0" applyNumberFormat="true"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0" fontId="50" fillId="0" borderId="0" xfId="0" applyNumberFormat="true" applyFont="true" applyFill="true" applyAlignment="true">
      <alignment horizontal="center" vertical="center"/>
    </xf>
    <xf numFmtId="0" fontId="54" fillId="0" borderId="0" xfId="0" applyNumberFormat="true" applyFont="true" applyFill="true" applyBorder="true" applyAlignment="true">
      <alignment horizontal="center" vertical="center"/>
    </xf>
    <xf numFmtId="0" fontId="27" fillId="0" borderId="4" xfId="0" applyNumberFormat="true" applyFont="true" applyFill="true" applyBorder="true" applyAlignment="true">
      <alignment horizontal="center" vertical="center"/>
    </xf>
    <xf numFmtId="182" fontId="27" fillId="0" borderId="20" xfId="0" applyNumberFormat="true" applyFont="true" applyFill="true" applyBorder="true" applyAlignment="true">
      <alignment horizontal="center" vertical="center"/>
    </xf>
    <xf numFmtId="179" fontId="27" fillId="0" borderId="8" xfId="0" applyNumberFormat="true" applyFont="true" applyFill="true" applyBorder="true" applyAlignment="true">
      <alignment horizontal="center" vertical="center" wrapText="true"/>
    </xf>
    <xf numFmtId="179" fontId="27" fillId="0" borderId="2" xfId="0" applyNumberFormat="true" applyFont="true" applyFill="true" applyBorder="true" applyAlignment="true">
      <alignment horizontal="center" vertical="center" wrapText="true"/>
    </xf>
    <xf numFmtId="179" fontId="19" fillId="0" borderId="8" xfId="0" applyNumberFormat="true" applyFont="true" applyFill="true" applyBorder="true" applyAlignment="true">
      <alignment horizontal="center" vertical="center" wrapText="true"/>
    </xf>
    <xf numFmtId="179" fontId="19" fillId="0" borderId="2" xfId="0" applyNumberFormat="true" applyFont="true" applyFill="true" applyBorder="true" applyAlignment="true">
      <alignment horizontal="center" vertical="center" wrapText="true"/>
    </xf>
    <xf numFmtId="179" fontId="19" fillId="0" borderId="7" xfId="0" applyNumberFormat="true" applyFont="true" applyFill="true" applyBorder="true" applyAlignment="true">
      <alignment horizontal="center" vertical="center" wrapText="true"/>
    </xf>
    <xf numFmtId="177" fontId="25" fillId="0" borderId="2" xfId="0" applyNumberFormat="true" applyFont="true" applyFill="true" applyBorder="true" applyAlignment="true">
      <alignment horizontal="right" vertical="center"/>
    </xf>
    <xf numFmtId="178" fontId="25" fillId="0" borderId="2" xfId="0" applyNumberFormat="true" applyFont="true" applyFill="true" applyBorder="true" applyAlignment="true">
      <alignment horizontal="center" vertical="center"/>
    </xf>
    <xf numFmtId="177" fontId="27" fillId="0" borderId="7" xfId="0" applyNumberFormat="true" applyFont="true" applyFill="true" applyBorder="true" applyAlignment="true">
      <alignment horizontal="right" vertical="center"/>
    </xf>
    <xf numFmtId="0" fontId="27" fillId="0" borderId="7" xfId="0" applyNumberFormat="true" applyFont="true" applyFill="true" applyBorder="true" applyAlignment="true">
      <alignment horizontal="center" vertical="center" wrapText="true"/>
    </xf>
    <xf numFmtId="179" fontId="27" fillId="0" borderId="15" xfId="0" applyNumberFormat="true" applyFont="true" applyFill="true" applyBorder="true" applyAlignment="true">
      <alignment horizontal="center" vertical="center" wrapText="true"/>
    </xf>
    <xf numFmtId="179" fontId="27" fillId="0" borderId="17" xfId="0" applyNumberFormat="true" applyFont="true" applyFill="true" applyBorder="true" applyAlignment="true">
      <alignment horizontal="center" vertical="center" wrapText="true"/>
    </xf>
    <xf numFmtId="179" fontId="19" fillId="0" borderId="19" xfId="0" applyNumberFormat="true" applyFont="true" applyFill="true" applyBorder="true" applyAlignment="true">
      <alignment horizontal="center" vertical="center" wrapText="true"/>
    </xf>
    <xf numFmtId="179" fontId="19" fillId="0" borderId="18" xfId="0" applyNumberFormat="true" applyFont="true" applyFill="true" applyBorder="true" applyAlignment="true">
      <alignment horizontal="center" vertical="center" wrapText="true"/>
    </xf>
    <xf numFmtId="177" fontId="27" fillId="0" borderId="2" xfId="0" applyNumberFormat="true" applyFont="true" applyFill="true" applyBorder="true" applyAlignment="true">
      <alignment horizontal="right" vertical="center"/>
    </xf>
    <xf numFmtId="0" fontId="27" fillId="0" borderId="7" xfId="0" applyNumberFormat="true" applyFont="true" applyFill="true" applyBorder="true" applyAlignment="true">
      <alignment horizontal="right" vertical="center"/>
    </xf>
    <xf numFmtId="182" fontId="27" fillId="0" borderId="21" xfId="0" applyNumberFormat="true" applyFont="true" applyFill="true" applyBorder="true" applyAlignment="true">
      <alignment horizontal="center" vertical="center"/>
    </xf>
    <xf numFmtId="182" fontId="27" fillId="0" borderId="2" xfId="0" applyNumberFormat="true" applyFont="true" applyFill="true" applyBorder="true" applyAlignment="true">
      <alignment horizontal="center" vertical="center"/>
    </xf>
    <xf numFmtId="0" fontId="27" fillId="0" borderId="22" xfId="0" applyNumberFormat="true" applyFont="true" applyFill="true" applyBorder="true" applyAlignment="true">
      <alignment horizontal="center" vertical="center" wrapText="true"/>
    </xf>
    <xf numFmtId="0" fontId="27" fillId="0" borderId="23" xfId="0" applyNumberFormat="true" applyFont="true" applyFill="true" applyBorder="true" applyAlignment="true">
      <alignment horizontal="center" vertical="center" wrapText="true"/>
    </xf>
    <xf numFmtId="182" fontId="19" fillId="0" borderId="4" xfId="0" applyNumberFormat="true" applyFont="true" applyFill="true" applyBorder="true" applyAlignment="true">
      <alignment horizontal="center" vertical="center" wrapText="true"/>
    </xf>
    <xf numFmtId="182" fontId="19" fillId="0" borderId="8" xfId="0" applyNumberFormat="true" applyFont="true" applyFill="true" applyBorder="true" applyAlignment="true">
      <alignment horizontal="center" vertical="center" wrapText="true"/>
    </xf>
    <xf numFmtId="0" fontId="19" fillId="0" borderId="22" xfId="0" applyNumberFormat="true" applyFont="true" applyFill="true" applyBorder="true" applyAlignment="true">
      <alignment horizontal="center" vertical="center" wrapText="true"/>
    </xf>
    <xf numFmtId="0" fontId="19" fillId="0" borderId="23" xfId="0" applyNumberFormat="true" applyFont="true" applyFill="true" applyBorder="true" applyAlignment="true">
      <alignment horizontal="center" vertical="center" wrapText="true"/>
    </xf>
    <xf numFmtId="0" fontId="25" fillId="0" borderId="22" xfId="0" applyNumberFormat="true" applyFont="true" applyFill="true" applyBorder="true" applyAlignment="true">
      <alignment horizontal="center" vertical="center"/>
    </xf>
    <xf numFmtId="0" fontId="19" fillId="0" borderId="23" xfId="0" applyNumberFormat="true" applyFont="true" applyFill="true" applyBorder="true" applyAlignment="true">
      <alignment horizontal="center" vertical="center"/>
    </xf>
    <xf numFmtId="0" fontId="25" fillId="0" borderId="24" xfId="0" applyNumberFormat="true" applyFont="true" applyFill="true" applyBorder="true" applyAlignment="true">
      <alignment horizontal="center" vertical="center"/>
    </xf>
    <xf numFmtId="0" fontId="25" fillId="0" borderId="22" xfId="0" applyNumberFormat="true" applyFont="true" applyFill="true" applyBorder="true" applyAlignment="true">
      <alignment vertical="center"/>
    </xf>
    <xf numFmtId="0" fontId="27" fillId="0" borderId="22" xfId="0" applyNumberFormat="true" applyFont="true" applyFill="true" applyBorder="true" applyAlignment="true">
      <alignment vertical="center"/>
    </xf>
    <xf numFmtId="0" fontId="27" fillId="0" borderId="0" xfId="0" applyFont="true" applyFill="true" applyBorder="true" applyAlignment="true">
      <alignment vertical="center" wrapText="true"/>
    </xf>
    <xf numFmtId="0" fontId="13" fillId="2" borderId="0" xfId="0" applyFont="true" applyFill="true" applyBorder="true" applyAlignment="true">
      <alignment horizontal="left" vertical="center" wrapText="true"/>
    </xf>
    <xf numFmtId="0" fontId="8" fillId="3" borderId="0" xfId="0" applyFont="true" applyFill="true" applyBorder="true" applyAlignment="true">
      <alignment horizontal="center" vertical="center" wrapText="true"/>
    </xf>
    <xf numFmtId="0" fontId="28" fillId="0" borderId="0" xfId="0" applyFont="true" applyFill="true" applyBorder="true" applyAlignment="true">
      <alignment horizontal="right" vertical="center" wrapText="true"/>
    </xf>
    <xf numFmtId="179" fontId="16" fillId="3" borderId="2" xfId="0" applyNumberFormat="true" applyFont="true" applyFill="true" applyBorder="true" applyAlignment="true">
      <alignment horizontal="center" vertical="center" wrapText="true"/>
    </xf>
    <xf numFmtId="0" fontId="55" fillId="0" borderId="2" xfId="0" applyFont="true" applyFill="true" applyBorder="true" applyAlignment="true">
      <alignment horizontal="center" vertical="center" wrapText="true"/>
    </xf>
    <xf numFmtId="0" fontId="55" fillId="0" borderId="4" xfId="0" applyFont="true" applyFill="true" applyBorder="true" applyAlignment="true">
      <alignment horizontal="center" vertical="center" wrapText="true"/>
    </xf>
    <xf numFmtId="0" fontId="55" fillId="0" borderId="8" xfId="0" applyFont="true" applyFill="true" applyBorder="true" applyAlignment="true">
      <alignment horizontal="center" vertical="center" wrapText="true"/>
    </xf>
    <xf numFmtId="179" fontId="55" fillId="0" borderId="2" xfId="0" applyNumberFormat="true" applyFont="true" applyFill="true" applyBorder="true" applyAlignment="true">
      <alignment horizontal="center" vertical="center" wrapText="true"/>
    </xf>
    <xf numFmtId="179" fontId="56" fillId="0" borderId="2" xfId="0" applyNumberFormat="true" applyFont="true" applyFill="true" applyBorder="true" applyAlignment="true">
      <alignment horizontal="center" vertical="center" wrapText="true"/>
    </xf>
    <xf numFmtId="179" fontId="57" fillId="3" borderId="2" xfId="0" applyNumberFormat="true" applyFont="true" applyFill="true" applyBorder="true" applyAlignment="true">
      <alignment horizontal="center" vertical="center" wrapText="true"/>
    </xf>
    <xf numFmtId="184" fontId="55" fillId="0" borderId="2" xfId="0" applyNumberFormat="true" applyFont="true" applyFill="true" applyBorder="true" applyAlignment="true">
      <alignment horizontal="center" vertical="center" wrapText="true"/>
    </xf>
    <xf numFmtId="178" fontId="57" fillId="0" borderId="2" xfId="0" applyNumberFormat="true" applyFont="true" applyFill="true" applyBorder="true" applyAlignment="true">
      <alignment horizontal="center" vertical="center" wrapText="true"/>
    </xf>
    <xf numFmtId="177" fontId="57" fillId="0" borderId="2" xfId="0" applyNumberFormat="true" applyFont="true" applyFill="true" applyBorder="true" applyAlignment="true">
      <alignment horizontal="center" vertical="center" wrapText="true"/>
    </xf>
    <xf numFmtId="177" fontId="55" fillId="0" borderId="2" xfId="0" applyNumberFormat="true" applyFont="true" applyFill="true" applyBorder="true" applyAlignment="true">
      <alignment horizontal="center" vertical="center" wrapText="true"/>
    </xf>
    <xf numFmtId="0" fontId="58" fillId="0" borderId="2" xfId="0" applyFont="true" applyFill="true" applyBorder="true" applyAlignment="true">
      <alignment horizontal="center" vertical="center" wrapText="true"/>
    </xf>
    <xf numFmtId="0" fontId="20" fillId="0" borderId="0" xfId="0" applyFont="true" applyFill="true" applyBorder="true" applyAlignment="true">
      <alignment horizontal="left" vertical="center" wrapText="true"/>
    </xf>
    <xf numFmtId="0" fontId="27" fillId="0" borderId="0" xfId="0" applyNumberFormat="true" applyFont="true" applyFill="true" applyBorder="true" applyAlignment="true">
      <alignment horizontal="left" vertical="center" wrapText="true"/>
    </xf>
    <xf numFmtId="178" fontId="57" fillId="3" borderId="2" xfId="0" applyNumberFormat="true" applyFont="true" applyFill="true" applyBorder="true" applyAlignment="true">
      <alignment horizontal="center" vertical="center" wrapText="true"/>
    </xf>
    <xf numFmtId="177" fontId="57" fillId="3" borderId="2" xfId="0" applyNumberFormat="true" applyFont="true" applyFill="true" applyBorder="true" applyAlignment="true">
      <alignment horizontal="center" vertical="center" wrapText="true"/>
    </xf>
    <xf numFmtId="0" fontId="27" fillId="0" borderId="0" xfId="0" applyFont="true" applyFill="true" applyBorder="true" applyAlignment="true">
      <alignment vertical="center"/>
    </xf>
    <xf numFmtId="0" fontId="13" fillId="0" borderId="0" xfId="0" applyFont="true" applyFill="true" applyBorder="true" applyAlignment="true">
      <alignment vertical="center"/>
    </xf>
    <xf numFmtId="0" fontId="3" fillId="0" borderId="1" xfId="0" applyFont="true" applyFill="true" applyBorder="true" applyAlignment="true">
      <alignment horizontal="center" vertical="center" wrapText="true"/>
    </xf>
    <xf numFmtId="0" fontId="16" fillId="0" borderId="2" xfId="0" applyFont="true" applyFill="true" applyBorder="true" applyAlignment="true">
      <alignment horizontal="center" vertical="center"/>
    </xf>
    <xf numFmtId="0" fontId="16"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177" fontId="16" fillId="0" borderId="2" xfId="0" applyNumberFormat="true" applyFont="true" applyFill="true" applyBorder="true" applyAlignment="true">
      <alignment horizontal="center" vertical="center"/>
    </xf>
    <xf numFmtId="0" fontId="6" fillId="0" borderId="2" xfId="0" applyFont="true" applyFill="true" applyBorder="true" applyAlignment="true">
      <alignment vertical="center"/>
    </xf>
    <xf numFmtId="177" fontId="6" fillId="0" borderId="2" xfId="0" applyNumberFormat="true" applyFont="true" applyFill="true" applyBorder="true" applyAlignment="true">
      <alignment horizontal="center" vertical="center"/>
    </xf>
    <xf numFmtId="0" fontId="6" fillId="0" borderId="0" xfId="0" applyFont="true" applyFill="true" applyBorder="true" applyAlignment="true">
      <alignment horizontal="left" vertical="center" wrapText="true"/>
    </xf>
    <xf numFmtId="178" fontId="27" fillId="0" borderId="0" xfId="0" applyNumberFormat="true" applyFont="true" applyFill="true" applyBorder="true" applyAlignment="true">
      <alignment vertical="center"/>
    </xf>
    <xf numFmtId="177" fontId="27" fillId="0" borderId="0" xfId="0" applyNumberFormat="true" applyFont="true" applyFill="true" applyBorder="true" applyAlignment="true">
      <alignment vertical="center"/>
    </xf>
    <xf numFmtId="0" fontId="27" fillId="0" borderId="0" xfId="0" applyFont="true" applyFill="true" applyBorder="true" applyAlignment="true">
      <alignment horizontal="center" vertical="center"/>
    </xf>
    <xf numFmtId="0" fontId="59" fillId="0" borderId="0" xfId="64" applyFont="true" applyFill="true" applyAlignment="true">
      <alignment horizontal="left" vertical="center" wrapText="true"/>
    </xf>
    <xf numFmtId="179" fontId="6" fillId="0" borderId="0" xfId="64" applyNumberFormat="true" applyFont="true" applyFill="true" applyAlignment="true">
      <alignment horizontal="center" vertical="center"/>
    </xf>
    <xf numFmtId="179" fontId="60" fillId="0" borderId="0" xfId="24" applyNumberFormat="true" applyFont="true" applyFill="true" applyAlignment="true">
      <alignment horizontal="center" vertical="center" wrapText="true"/>
    </xf>
    <xf numFmtId="179" fontId="60" fillId="0" borderId="0" xfId="24" applyNumberFormat="true" applyFont="true" applyFill="true" applyAlignment="true">
      <alignment horizontal="center" vertical="center"/>
    </xf>
    <xf numFmtId="179" fontId="61" fillId="0" borderId="0" xfId="24" applyNumberFormat="true" applyFont="true" applyFill="true" applyAlignment="true">
      <alignment horizontal="center" vertical="center" wrapText="true"/>
    </xf>
    <xf numFmtId="179" fontId="61" fillId="0" borderId="0" xfId="24" applyNumberFormat="true" applyFont="true" applyFill="true" applyAlignment="true">
      <alignment horizontal="center" vertical="center"/>
    </xf>
    <xf numFmtId="179" fontId="16" fillId="0" borderId="2" xfId="47" applyNumberFormat="true" applyFont="true" applyFill="true" applyBorder="true" applyAlignment="true">
      <alignment horizontal="center" vertical="center" wrapText="true"/>
    </xf>
    <xf numFmtId="179" fontId="57" fillId="0" borderId="2" xfId="47" applyNumberFormat="true" applyFont="true" applyFill="true" applyBorder="true" applyAlignment="true">
      <alignment horizontal="center" vertical="center" wrapText="true"/>
    </xf>
    <xf numFmtId="179" fontId="16" fillId="0" borderId="10" xfId="64" applyNumberFormat="true" applyFont="true" applyFill="true" applyBorder="true" applyAlignment="true">
      <alignment horizontal="center" vertical="center" wrapText="true"/>
    </xf>
    <xf numFmtId="179" fontId="62" fillId="0" borderId="2" xfId="47" applyNumberFormat="true" applyFont="true" applyFill="true" applyBorder="true" applyAlignment="true">
      <alignment horizontal="center" vertical="center" wrapText="true"/>
    </xf>
    <xf numFmtId="179" fontId="16" fillId="0" borderId="1" xfId="64" applyNumberFormat="true" applyFont="true" applyFill="true" applyBorder="true" applyAlignment="true">
      <alignment horizontal="center" vertical="center" wrapText="true"/>
    </xf>
    <xf numFmtId="179" fontId="57" fillId="0" borderId="8" xfId="64" applyNumberFormat="true" applyFont="true" applyFill="true" applyBorder="true" applyAlignment="true">
      <alignment horizontal="center" vertical="center" wrapText="true"/>
    </xf>
    <xf numFmtId="177" fontId="57" fillId="0" borderId="2" xfId="9" applyNumberFormat="true" applyFont="true" applyFill="true" applyBorder="true" applyAlignment="true">
      <alignment horizontal="center" vertical="center" wrapText="true"/>
    </xf>
    <xf numFmtId="0" fontId="63" fillId="0" borderId="2" xfId="0" applyFont="true" applyFill="true" applyBorder="true" applyAlignment="true">
      <alignment horizontal="center" vertical="center" wrapText="true"/>
    </xf>
    <xf numFmtId="178" fontId="57" fillId="0" borderId="8" xfId="64" applyNumberFormat="true" applyFont="true" applyFill="true" applyBorder="true" applyAlignment="true">
      <alignment horizontal="center" vertical="center" wrapText="true"/>
    </xf>
    <xf numFmtId="177" fontId="57" fillId="0" borderId="8" xfId="64" applyNumberFormat="true" applyFont="true" applyFill="true" applyBorder="true" applyAlignment="true">
      <alignment horizontal="center" vertical="center" wrapText="true"/>
    </xf>
    <xf numFmtId="0" fontId="6" fillId="0" borderId="2" xfId="6" applyFont="true" applyFill="true" applyBorder="true" applyAlignment="true">
      <alignment horizontal="left" vertical="center" wrapText="true"/>
    </xf>
    <xf numFmtId="184" fontId="55" fillId="0" borderId="2" xfId="64" applyNumberFormat="true" applyFont="true" applyFill="true" applyBorder="true" applyAlignment="true">
      <alignment horizontal="center" vertical="center"/>
    </xf>
    <xf numFmtId="179" fontId="55" fillId="0" borderId="2" xfId="64" applyNumberFormat="true" applyFont="true" applyFill="true" applyBorder="true" applyAlignment="true">
      <alignment horizontal="center" vertical="center"/>
    </xf>
    <xf numFmtId="0" fontId="0" fillId="0" borderId="0" xfId="64" applyNumberFormat="true" applyFont="true" applyFill="true" applyAlignment="true">
      <alignment horizontal="left" vertical="center" wrapText="true"/>
    </xf>
    <xf numFmtId="177" fontId="6" fillId="0" borderId="0" xfId="64" applyNumberFormat="true" applyFont="true" applyFill="true" applyAlignment="true">
      <alignment horizontal="center" vertical="center"/>
    </xf>
    <xf numFmtId="184" fontId="6" fillId="0" borderId="0" xfId="64" applyNumberFormat="true" applyFont="true" applyFill="true" applyAlignment="true">
      <alignment horizontal="center" vertical="center"/>
    </xf>
    <xf numFmtId="177" fontId="60" fillId="0" borderId="0" xfId="24" applyNumberFormat="true" applyFont="true" applyFill="true" applyAlignment="true">
      <alignment horizontal="center" vertical="center"/>
    </xf>
    <xf numFmtId="177" fontId="61" fillId="0" borderId="0" xfId="24" applyNumberFormat="true" applyFont="true" applyFill="true" applyAlignment="true">
      <alignment horizontal="center" vertical="center"/>
    </xf>
    <xf numFmtId="177" fontId="16" fillId="0" borderId="17" xfId="64" applyNumberFormat="true" applyFont="true" applyFill="true" applyBorder="true" applyAlignment="true">
      <alignment horizontal="center" vertical="center" wrapText="true"/>
    </xf>
    <xf numFmtId="179" fontId="16" fillId="0" borderId="15" xfId="64" applyNumberFormat="true" applyFont="true" applyFill="true" applyBorder="true" applyAlignment="true">
      <alignment horizontal="center" vertical="center" wrapText="true"/>
    </xf>
    <xf numFmtId="177" fontId="16" fillId="0" borderId="18" xfId="64" applyNumberFormat="true" applyFont="true" applyFill="true" applyBorder="true" applyAlignment="true">
      <alignment horizontal="center" vertical="center" wrapText="true"/>
    </xf>
    <xf numFmtId="179" fontId="16" fillId="0" borderId="19" xfId="64" applyNumberFormat="true" applyFont="true" applyFill="true" applyBorder="true" applyAlignment="true">
      <alignment horizontal="center" vertical="center" wrapText="true"/>
    </xf>
    <xf numFmtId="179" fontId="57" fillId="0" borderId="2" xfId="64" applyNumberFormat="true" applyFont="true" applyFill="true" applyBorder="true" applyAlignment="true">
      <alignment horizontal="center" vertical="center" wrapText="true"/>
    </xf>
    <xf numFmtId="0" fontId="64" fillId="0" borderId="2" xfId="64" applyFont="true" applyFill="true" applyBorder="true" applyAlignment="true">
      <alignment horizontal="center" vertical="center"/>
    </xf>
    <xf numFmtId="184" fontId="57" fillId="0" borderId="2" xfId="9" applyNumberFormat="true" applyFont="true" applyFill="true" applyBorder="true" applyAlignment="true">
      <alignment horizontal="center" vertical="center" wrapText="true"/>
    </xf>
    <xf numFmtId="179" fontId="63" fillId="0" borderId="2" xfId="0" applyNumberFormat="true" applyFont="true" applyFill="true" applyBorder="true" applyAlignment="true">
      <alignment horizontal="center" vertical="center" wrapText="true"/>
    </xf>
    <xf numFmtId="177" fontId="63" fillId="0" borderId="2" xfId="64" applyNumberFormat="true" applyFont="true" applyFill="true" applyBorder="true" applyAlignment="true">
      <alignment horizontal="center" vertical="center"/>
    </xf>
    <xf numFmtId="177" fontId="55" fillId="0" borderId="2" xfId="64" applyNumberFormat="true" applyFont="true" applyFill="true" applyBorder="true" applyAlignment="true">
      <alignment horizontal="center" vertical="center"/>
    </xf>
    <xf numFmtId="0" fontId="6" fillId="0" borderId="0" xfId="64" applyNumberFormat="true" applyFont="true" applyFill="true" applyAlignment="true">
      <alignment horizontal="center" vertical="center"/>
    </xf>
    <xf numFmtId="0" fontId="60" fillId="0" borderId="0" xfId="24" applyNumberFormat="true" applyFont="true" applyFill="true" applyAlignment="true">
      <alignment horizontal="center" vertical="center"/>
    </xf>
    <xf numFmtId="0" fontId="61" fillId="0" borderId="0" xfId="24" applyNumberFormat="true" applyFont="true" applyFill="true" applyAlignment="true">
      <alignment horizontal="center" vertical="center"/>
    </xf>
    <xf numFmtId="179" fontId="16" fillId="0" borderId="17" xfId="64" applyNumberFormat="true" applyFont="true" applyFill="true" applyBorder="true" applyAlignment="true">
      <alignment horizontal="center" vertical="center" wrapText="true"/>
    </xf>
    <xf numFmtId="179" fontId="16" fillId="0" borderId="4" xfId="47" applyNumberFormat="true" applyFont="true" applyFill="true" applyBorder="true" applyAlignment="true">
      <alignment horizontal="center" vertical="center" wrapText="true"/>
    </xf>
    <xf numFmtId="179" fontId="16" fillId="0" borderId="5" xfId="47" applyNumberFormat="true" applyFont="true" applyFill="true" applyBorder="true" applyAlignment="true">
      <alignment horizontal="center" vertical="center" wrapText="true"/>
    </xf>
    <xf numFmtId="179" fontId="16" fillId="0" borderId="8" xfId="47" applyNumberFormat="true" applyFont="true" applyFill="true" applyBorder="true" applyAlignment="true">
      <alignment horizontal="center" vertical="center" wrapText="true"/>
    </xf>
    <xf numFmtId="179" fontId="16" fillId="0" borderId="18" xfId="64" applyNumberFormat="true" applyFont="true" applyFill="true" applyBorder="true" applyAlignment="true">
      <alignment horizontal="center" vertical="center" wrapText="true"/>
    </xf>
    <xf numFmtId="184" fontId="57" fillId="0" borderId="18" xfId="9" applyNumberFormat="true" applyFont="true" applyFill="true" applyBorder="true" applyAlignment="true">
      <alignment horizontal="center" vertical="center" wrapText="true"/>
    </xf>
    <xf numFmtId="179" fontId="62" fillId="0" borderId="2" xfId="64" applyNumberFormat="true" applyFont="true" applyFill="true" applyBorder="true" applyAlignment="true">
      <alignment horizontal="center" vertical="center" wrapText="true"/>
    </xf>
    <xf numFmtId="0" fontId="62" fillId="0" borderId="2" xfId="64" applyNumberFormat="true" applyFont="true" applyFill="true" applyBorder="true" applyAlignment="true">
      <alignment horizontal="center" vertical="center" wrapText="true"/>
    </xf>
    <xf numFmtId="184" fontId="57" fillId="0" borderId="8" xfId="9" applyNumberFormat="true" applyFont="true" applyFill="true" applyBorder="true" applyAlignment="true">
      <alignment horizontal="center" vertical="center" wrapText="true"/>
    </xf>
    <xf numFmtId="0" fontId="57" fillId="0" borderId="2" xfId="64" applyNumberFormat="true" applyFont="true" applyFill="true" applyBorder="true" applyAlignment="true">
      <alignment horizontal="center" vertical="center" wrapText="true"/>
    </xf>
    <xf numFmtId="0" fontId="57" fillId="0" borderId="8" xfId="64" applyNumberFormat="true" applyFont="true" applyFill="true" applyBorder="true" applyAlignment="true">
      <alignment horizontal="center" vertical="center" wrapText="true"/>
    </xf>
    <xf numFmtId="0" fontId="65" fillId="0" borderId="2" xfId="0" applyFont="true" applyFill="true" applyBorder="true" applyAlignment="true">
      <alignment horizontal="center" vertical="center"/>
    </xf>
    <xf numFmtId="0" fontId="55" fillId="0" borderId="2" xfId="64" applyNumberFormat="true" applyFont="true" applyFill="true" applyBorder="true" applyAlignment="true">
      <alignment horizontal="center" vertical="center"/>
    </xf>
    <xf numFmtId="179" fontId="16" fillId="0" borderId="4" xfId="64" applyNumberFormat="true" applyFont="true" applyFill="true" applyBorder="true" applyAlignment="true">
      <alignment horizontal="center" vertical="center" wrapText="true"/>
    </xf>
    <xf numFmtId="179" fontId="16" fillId="0" borderId="5" xfId="64" applyNumberFormat="true" applyFont="true" applyFill="true" applyBorder="true" applyAlignment="true">
      <alignment horizontal="center" vertical="center" wrapText="true"/>
    </xf>
    <xf numFmtId="0" fontId="27" fillId="0" borderId="2" xfId="0" applyFont="true" applyFill="true" applyBorder="true" applyAlignment="true">
      <alignment vertical="center"/>
    </xf>
    <xf numFmtId="0" fontId="62" fillId="0" borderId="2" xfId="64" applyFont="true" applyFill="true" applyBorder="true" applyAlignment="true">
      <alignment horizontal="center" vertical="center" wrapText="true"/>
    </xf>
    <xf numFmtId="179" fontId="66" fillId="0" borderId="2" xfId="8" applyNumberFormat="true" applyFont="true" applyFill="true" applyBorder="true" applyAlignment="true">
      <alignment horizontal="center" vertical="center" wrapText="true"/>
    </xf>
    <xf numFmtId="0" fontId="6" fillId="0" borderId="0" xfId="64" applyFont="true" applyFill="true" applyAlignment="true">
      <alignment horizontal="center" vertical="center"/>
    </xf>
    <xf numFmtId="179" fontId="16" fillId="0" borderId="5" xfId="64" applyNumberFormat="true" applyFont="true" applyFill="true" applyBorder="true" applyAlignment="true">
      <alignment vertical="center" wrapText="true"/>
    </xf>
    <xf numFmtId="177" fontId="62" fillId="0" borderId="2" xfId="64" applyNumberFormat="true" applyFont="true" applyFill="true" applyBorder="true" applyAlignment="true">
      <alignment horizontal="center" vertical="center" wrapText="true"/>
    </xf>
    <xf numFmtId="179" fontId="57" fillId="0" borderId="2" xfId="9" applyNumberFormat="true" applyFont="true" applyFill="true" applyBorder="true" applyAlignment="true">
      <alignment horizontal="center" vertical="center" wrapText="true"/>
    </xf>
    <xf numFmtId="184" fontId="66" fillId="0" borderId="2" xfId="8" applyNumberFormat="true" applyFont="true" applyFill="true" applyBorder="true" applyAlignment="true">
      <alignment horizontal="center" vertical="center" wrapText="true"/>
    </xf>
    <xf numFmtId="179" fontId="63" fillId="0" borderId="2" xfId="64" applyNumberFormat="true" applyFont="true" applyFill="true" applyBorder="true" applyAlignment="true">
      <alignment horizontal="center" vertical="center"/>
    </xf>
    <xf numFmtId="177" fontId="63" fillId="0" borderId="2" xfId="64" applyNumberFormat="true" applyFont="true" applyFill="true" applyBorder="true" applyAlignment="true">
      <alignment horizontal="right" vertical="center"/>
    </xf>
    <xf numFmtId="0" fontId="55" fillId="0" borderId="2" xfId="64" applyFont="true" applyFill="true" applyBorder="true" applyAlignment="true">
      <alignment horizontal="center" vertical="center"/>
    </xf>
    <xf numFmtId="0" fontId="63" fillId="0" borderId="2" xfId="64" applyNumberFormat="true" applyFont="true" applyFill="true" applyBorder="true" applyAlignment="true">
      <alignment horizontal="center" vertical="center"/>
    </xf>
    <xf numFmtId="0" fontId="67" fillId="0" borderId="2" xfId="64" applyFont="true" applyFill="true" applyBorder="true" applyAlignment="true">
      <alignment horizontal="center" vertical="center" wrapText="true"/>
    </xf>
    <xf numFmtId="0" fontId="62" fillId="0" borderId="4" xfId="64" applyNumberFormat="true" applyFont="true" applyFill="true" applyBorder="true" applyAlignment="true">
      <alignment horizontal="center" vertical="center" wrapText="true"/>
    </xf>
    <xf numFmtId="0" fontId="57" fillId="0" borderId="2" xfId="47" applyNumberFormat="true" applyFont="true" applyFill="true" applyBorder="true" applyAlignment="true">
      <alignment horizontal="center" vertical="center" wrapText="true"/>
    </xf>
    <xf numFmtId="0" fontId="62" fillId="0" borderId="5" xfId="64" applyNumberFormat="true" applyFont="true" applyFill="true" applyBorder="true" applyAlignment="true">
      <alignment horizontal="center" vertical="center" wrapText="true"/>
    </xf>
    <xf numFmtId="0" fontId="62" fillId="0" borderId="8" xfId="64" applyNumberFormat="true" applyFont="true" applyFill="true" applyBorder="true" applyAlignment="true">
      <alignment horizontal="center" vertical="center" wrapText="true"/>
    </xf>
    <xf numFmtId="0" fontId="57" fillId="0" borderId="2" xfId="9" applyNumberFormat="true" applyFont="true" applyFill="true" applyBorder="true" applyAlignment="true">
      <alignment horizontal="center" vertical="center" wrapText="true"/>
    </xf>
    <xf numFmtId="177" fontId="55" fillId="0" borderId="8" xfId="64" applyNumberFormat="true" applyFont="true" applyFill="true" applyBorder="true" applyAlignment="true">
      <alignment horizontal="center" vertical="center"/>
    </xf>
    <xf numFmtId="179" fontId="63" fillId="0" borderId="2" xfId="8" applyNumberFormat="true" applyFont="true" applyFill="true" applyBorder="true" applyAlignment="true">
      <alignment horizontal="center" vertical="center" wrapText="true"/>
    </xf>
    <xf numFmtId="178" fontId="6" fillId="0" borderId="0" xfId="64" applyNumberFormat="true" applyFont="true" applyFill="true" applyAlignment="true">
      <alignment horizontal="center" vertical="center" wrapText="true"/>
    </xf>
    <xf numFmtId="178" fontId="62" fillId="0" borderId="2" xfId="64" applyNumberFormat="true" applyFont="true" applyFill="true" applyBorder="true" applyAlignment="true">
      <alignment horizontal="center" vertical="center" wrapText="true"/>
    </xf>
    <xf numFmtId="178" fontId="57" fillId="0" borderId="2" xfId="47" applyNumberFormat="true" applyFont="true" applyFill="true" applyBorder="true" applyAlignment="true">
      <alignment horizontal="center" vertical="center" wrapText="true"/>
    </xf>
    <xf numFmtId="178" fontId="55" fillId="0" borderId="2" xfId="64" applyNumberFormat="true" applyFont="true" applyFill="true" applyBorder="true" applyAlignment="true">
      <alignment horizontal="center" vertical="center" wrapText="true"/>
    </xf>
    <xf numFmtId="179" fontId="63" fillId="0" borderId="2" xfId="7" applyNumberFormat="true" applyFont="true" applyFill="true" applyBorder="true" applyAlignment="true">
      <alignment horizontal="center" vertical="center" wrapText="true"/>
    </xf>
    <xf numFmtId="0" fontId="16" fillId="0" borderId="0" xfId="64" applyFont="true" applyFill="true" applyAlignment="true">
      <alignment horizontal="center" vertical="center"/>
    </xf>
    <xf numFmtId="177" fontId="62" fillId="0" borderId="2" xfId="64" applyNumberFormat="true" applyFont="true" applyFill="true" applyBorder="true" applyAlignment="true">
      <alignment horizontal="center" vertical="center"/>
    </xf>
    <xf numFmtId="184" fontId="27" fillId="0" borderId="0" xfId="0" applyNumberFormat="true" applyFont="true" applyFill="true" applyBorder="true" applyAlignment="true">
      <alignment vertical="center"/>
    </xf>
    <xf numFmtId="0" fontId="13" fillId="0" borderId="0" xfId="48" applyNumberFormat="true" applyFont="true" applyFill="true" applyBorder="true" applyAlignment="true">
      <alignment vertical="center"/>
    </xf>
    <xf numFmtId="0" fontId="27" fillId="0" borderId="0" xfId="48" applyNumberFormat="true" applyFont="true" applyFill="true" applyBorder="true" applyAlignment="true">
      <alignment vertical="center"/>
    </xf>
    <xf numFmtId="177" fontId="27" fillId="0" borderId="0" xfId="48" applyNumberFormat="true" applyFont="true" applyFill="true" applyBorder="true" applyAlignment="true">
      <alignment vertical="center"/>
    </xf>
    <xf numFmtId="0" fontId="47" fillId="0" borderId="0" xfId="48" applyNumberFormat="true" applyFont="true" applyFill="true" applyBorder="true" applyAlignment="true">
      <alignment horizontal="center" vertical="center"/>
    </xf>
    <xf numFmtId="177" fontId="47" fillId="0" borderId="0" xfId="48" applyNumberFormat="true" applyFont="true" applyFill="true" applyBorder="true" applyAlignment="true">
      <alignment horizontal="center" vertical="center"/>
    </xf>
    <xf numFmtId="0" fontId="15" fillId="0" borderId="0" xfId="48" applyNumberFormat="true" applyFont="true" applyFill="true" applyBorder="true" applyAlignment="true">
      <alignment horizontal="center" vertical="center"/>
    </xf>
    <xf numFmtId="177" fontId="15" fillId="0" borderId="0" xfId="48" applyNumberFormat="true" applyFont="true" applyFill="true" applyBorder="true" applyAlignment="true">
      <alignment horizontal="center" vertical="center"/>
    </xf>
    <xf numFmtId="182" fontId="6" fillId="0" borderId="2" xfId="48" applyNumberFormat="true" applyFont="true" applyFill="true" applyBorder="true" applyAlignment="true">
      <alignment horizontal="center" vertical="center" wrapText="true"/>
    </xf>
    <xf numFmtId="182" fontId="6" fillId="0" borderId="2" xfId="48" applyNumberFormat="true" applyFont="true" applyFill="true" applyBorder="true" applyAlignment="true">
      <alignment horizontal="center" vertical="center"/>
    </xf>
    <xf numFmtId="177" fontId="6" fillId="0" borderId="2" xfId="48" applyNumberFormat="true" applyFont="true" applyFill="true" applyBorder="true" applyAlignment="true">
      <alignment horizontal="center" vertical="center"/>
    </xf>
    <xf numFmtId="179" fontId="6" fillId="0" borderId="2" xfId="48" applyNumberFormat="true" applyFont="true" applyFill="true" applyBorder="true" applyAlignment="true">
      <alignment horizontal="center" vertical="center" wrapText="true"/>
    </xf>
    <xf numFmtId="177" fontId="27" fillId="0" borderId="2" xfId="48" applyNumberFormat="true" applyFont="true" applyFill="true" applyBorder="true" applyAlignment="true">
      <alignment horizontal="center" vertical="center" wrapText="true"/>
    </xf>
    <xf numFmtId="0" fontId="16" fillId="0" borderId="2" xfId="48" applyNumberFormat="true" applyFont="true" applyFill="true" applyBorder="true" applyAlignment="true">
      <alignment horizontal="center" vertical="center" wrapText="true"/>
    </xf>
    <xf numFmtId="0" fontId="6" fillId="0" borderId="2" xfId="48" applyNumberFormat="true" applyFont="true" applyFill="true" applyBorder="true" applyAlignment="true">
      <alignment horizontal="center" vertical="center"/>
    </xf>
    <xf numFmtId="0" fontId="6" fillId="0" borderId="2" xfId="48" applyNumberFormat="true" applyFont="true" applyFill="true" applyBorder="true" applyAlignment="true">
      <alignment horizontal="center" vertical="center" wrapText="true"/>
    </xf>
    <xf numFmtId="0" fontId="68" fillId="0" borderId="2" xfId="48" applyNumberFormat="true" applyFont="true" applyFill="true" applyBorder="true" applyAlignment="true">
      <alignment horizontal="center" vertical="center"/>
    </xf>
    <xf numFmtId="0" fontId="27" fillId="0" borderId="0" xfId="48" applyNumberFormat="true" applyFont="true" applyFill="true" applyAlignment="true">
      <alignment horizontal="left" vertical="center"/>
    </xf>
    <xf numFmtId="0" fontId="27" fillId="0" borderId="2" xfId="48" applyNumberFormat="true" applyFont="true" applyFill="true" applyBorder="true" applyAlignment="true">
      <alignment horizontal="center" vertical="center" wrapText="true"/>
    </xf>
    <xf numFmtId="177" fontId="68" fillId="0" borderId="2" xfId="48" applyNumberFormat="true" applyFont="true" applyFill="true" applyBorder="true" applyAlignment="true">
      <alignment horizontal="center" vertical="center"/>
    </xf>
    <xf numFmtId="0" fontId="9" fillId="0" borderId="0" xfId="0" applyFont="true" applyFill="true" applyAlignment="true">
      <alignment vertical="center"/>
    </xf>
    <xf numFmtId="0" fontId="69" fillId="0" borderId="0" xfId="0" applyFont="true" applyFill="true" applyAlignment="true">
      <alignment vertical="center"/>
    </xf>
    <xf numFmtId="0" fontId="59" fillId="0" borderId="0" xfId="0" applyFont="true" applyFill="true" applyBorder="true" applyAlignment="true">
      <alignment vertical="center"/>
    </xf>
    <xf numFmtId="0" fontId="70" fillId="0" borderId="0" xfId="0" applyFont="true" applyFill="true" applyBorder="true" applyAlignment="true">
      <alignment vertical="center"/>
    </xf>
    <xf numFmtId="0" fontId="71" fillId="0" borderId="0" xfId="0" applyFont="true" applyFill="true" applyBorder="true" applyAlignment="true">
      <alignment horizontal="center" vertical="center"/>
    </xf>
    <xf numFmtId="0" fontId="72" fillId="0" borderId="0" xfId="0" applyFont="true" applyFill="true" applyBorder="true" applyAlignment="true">
      <alignment horizontal="center" vertical="center"/>
    </xf>
    <xf numFmtId="0" fontId="73" fillId="0" borderId="0" xfId="0" applyFont="true" applyFill="true" applyBorder="true" applyAlignment="true">
      <alignment horizontal="center" vertical="center"/>
    </xf>
    <xf numFmtId="0" fontId="74" fillId="0" borderId="0" xfId="0" applyFont="true" applyFill="true" applyBorder="true" applyAlignment="true">
      <alignment horizontal="center" vertical="center"/>
    </xf>
    <xf numFmtId="0" fontId="71" fillId="0" borderId="1" xfId="0" applyFont="true" applyFill="true" applyBorder="true" applyAlignment="true">
      <alignment horizontal="center" vertical="center"/>
    </xf>
    <xf numFmtId="179" fontId="16" fillId="0" borderId="2" xfId="0" applyNumberFormat="true" applyFont="true" applyFill="true" applyBorder="true" applyAlignment="true">
      <alignment horizontal="center" vertical="center" wrapText="true"/>
    </xf>
    <xf numFmtId="0" fontId="16" fillId="0" borderId="2" xfId="0" applyFont="true" applyFill="true" applyBorder="true" applyAlignment="true">
      <alignment horizontal="center" vertical="center" wrapText="true" shrinkToFit="true"/>
    </xf>
    <xf numFmtId="177" fontId="75" fillId="0" borderId="2" xfId="0" applyNumberFormat="true" applyFont="true" applyFill="true" applyBorder="true" applyAlignment="true">
      <alignment horizontal="center" vertical="center" wrapText="true"/>
    </xf>
    <xf numFmtId="179" fontId="62" fillId="0" borderId="2" xfId="0" applyNumberFormat="true" applyFont="true" applyFill="true" applyBorder="true" applyAlignment="true">
      <alignment horizontal="center" vertical="center" wrapText="true"/>
    </xf>
    <xf numFmtId="177" fontId="62" fillId="0" borderId="2" xfId="0" applyNumberFormat="true" applyFont="true" applyFill="true" applyBorder="true" applyAlignment="true">
      <alignment horizontal="center" vertical="center"/>
    </xf>
    <xf numFmtId="0" fontId="62" fillId="0"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177" fontId="1" fillId="0" borderId="2" xfId="0" applyNumberFormat="true" applyFont="true" applyFill="true" applyBorder="true" applyAlignment="true">
      <alignment horizontal="center" vertical="center"/>
    </xf>
    <xf numFmtId="0" fontId="76" fillId="0" borderId="2" xfId="0"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9" fillId="0" borderId="2" xfId="0" applyFont="true" applyFill="true" applyBorder="true" applyAlignment="true">
      <alignment vertical="center"/>
    </xf>
    <xf numFmtId="0" fontId="9" fillId="0" borderId="0" xfId="0" applyFont="true" applyFill="true" applyAlignment="true">
      <alignment horizontal="left" vertical="center"/>
    </xf>
    <xf numFmtId="178" fontId="16" fillId="0" borderId="2" xfId="0" applyNumberFormat="true" applyFont="true" applyFill="true" applyBorder="true" applyAlignment="true">
      <alignment horizontal="center" vertical="center" wrapText="true"/>
    </xf>
    <xf numFmtId="0" fontId="77" fillId="0" borderId="2" xfId="0" applyFont="true" applyFill="true" applyBorder="true" applyAlignment="true">
      <alignment horizontal="center" vertical="center" wrapText="true"/>
    </xf>
    <xf numFmtId="177" fontId="1" fillId="0" borderId="2" xfId="0" applyNumberFormat="true" applyFont="true" applyFill="true" applyBorder="true" applyAlignment="true">
      <alignment horizontal="center" vertical="center" wrapText="true"/>
    </xf>
    <xf numFmtId="0" fontId="78" fillId="0" borderId="2" xfId="0" applyFont="true" applyFill="true" applyBorder="true" applyAlignment="true">
      <alignment horizontal="center" vertical="center" wrapText="true"/>
    </xf>
    <xf numFmtId="0" fontId="78" fillId="0" borderId="2" xfId="0" applyFont="true" applyFill="true" applyBorder="true" applyAlignment="true">
      <alignment horizontal="center" wrapText="true"/>
    </xf>
    <xf numFmtId="0" fontId="75" fillId="0" borderId="1" xfId="0" applyFont="true" applyFill="true" applyBorder="true" applyAlignment="true">
      <alignment horizontal="center" vertical="center"/>
    </xf>
    <xf numFmtId="0" fontId="79" fillId="0" borderId="1" xfId="0" applyFont="true" applyFill="true" applyBorder="true" applyAlignment="true">
      <alignment horizontal="center" vertical="center"/>
    </xf>
    <xf numFmtId="179" fontId="57" fillId="0" borderId="2" xfId="0" applyNumberFormat="true" applyFont="true" applyFill="true" applyBorder="true" applyAlignment="true">
      <alignment horizontal="center" vertical="center" wrapText="true"/>
    </xf>
    <xf numFmtId="0" fontId="80" fillId="0" borderId="0" xfId="0" applyFont="true" applyFill="true" applyAlignment="true">
      <alignment vertical="center"/>
    </xf>
    <xf numFmtId="0" fontId="81" fillId="0" borderId="0" xfId="0" applyFont="true" applyFill="true" applyBorder="true" applyAlignment="true">
      <alignment horizontal="center" vertical="center"/>
    </xf>
    <xf numFmtId="0" fontId="82" fillId="0" borderId="1" xfId="0" applyFont="true" applyFill="true" applyBorder="true" applyAlignment="true">
      <alignment horizontal="center" vertical="center"/>
    </xf>
    <xf numFmtId="0" fontId="82" fillId="0" borderId="0" xfId="0" applyFont="true" applyFill="true" applyBorder="true" applyAlignment="true">
      <alignment horizontal="center" vertical="center"/>
    </xf>
    <xf numFmtId="179" fontId="6" fillId="3" borderId="7" xfId="0" applyNumberFormat="true" applyFont="true" applyFill="true" applyBorder="true" applyAlignment="true">
      <alignment horizontal="center" vertical="center" wrapText="true"/>
    </xf>
    <xf numFmtId="179" fontId="6" fillId="3" borderId="2" xfId="0" applyNumberFormat="true" applyFont="true" applyFill="true" applyBorder="true" applyAlignment="true">
      <alignment horizontal="center" vertical="center" wrapText="true"/>
    </xf>
    <xf numFmtId="0" fontId="6" fillId="3" borderId="2" xfId="0" applyFont="true" applyFill="true" applyBorder="true" applyAlignment="true">
      <alignment horizontal="center" vertical="center" wrapText="true"/>
    </xf>
    <xf numFmtId="177" fontId="6" fillId="3" borderId="2" xfId="0" applyNumberFormat="true" applyFont="true" applyFill="true" applyBorder="true" applyAlignment="true">
      <alignment horizontal="center" vertical="center" wrapText="true"/>
    </xf>
    <xf numFmtId="177" fontId="6" fillId="0" borderId="2" xfId="0" applyNumberFormat="true" applyFont="true" applyFill="true" applyBorder="true" applyAlignment="true">
      <alignment horizontal="center" vertical="center" wrapText="true"/>
    </xf>
    <xf numFmtId="179" fontId="16" fillId="3" borderId="7" xfId="0" applyNumberFormat="true" applyFont="true" applyFill="true" applyBorder="true" applyAlignment="true">
      <alignment horizontal="center" vertical="center" wrapText="true"/>
    </xf>
    <xf numFmtId="184" fontId="16" fillId="3" borderId="2" xfId="0" applyNumberFormat="true" applyFont="true" applyFill="true" applyBorder="true" applyAlignment="true">
      <alignment horizontal="center" vertical="center" wrapText="true"/>
    </xf>
    <xf numFmtId="0" fontId="6" fillId="0" borderId="7" xfId="0" applyFont="true" applyFill="true" applyBorder="true" applyAlignment="true">
      <alignment horizontal="center" vertical="center"/>
    </xf>
    <xf numFmtId="184" fontId="6" fillId="3" borderId="2" xfId="0" applyNumberFormat="true" applyFont="true" applyFill="true" applyBorder="true" applyAlignment="true">
      <alignment horizontal="center" vertical="center" wrapText="true"/>
    </xf>
    <xf numFmtId="179" fontId="27" fillId="2" borderId="7" xfId="0" applyNumberFormat="true" applyFont="true" applyFill="true" applyBorder="true" applyAlignment="true">
      <alignment horizontal="center" vertical="center" wrapText="true"/>
    </xf>
    <xf numFmtId="0" fontId="20" fillId="0" borderId="7" xfId="0" applyFont="true" applyFill="true" applyBorder="true" applyAlignment="true">
      <alignment horizontal="center" vertical="center"/>
    </xf>
    <xf numFmtId="0" fontId="6" fillId="0" borderId="6" xfId="0" applyFont="true" applyFill="true" applyBorder="true" applyAlignment="true">
      <alignment horizontal="center" vertical="center"/>
    </xf>
    <xf numFmtId="179" fontId="27" fillId="2" borderId="2" xfId="0" applyNumberFormat="true" applyFont="true" applyFill="true" applyBorder="true" applyAlignment="true">
      <alignment horizontal="center" vertical="center" wrapText="true"/>
    </xf>
    <xf numFmtId="0" fontId="28" fillId="0" borderId="0" xfId="0" applyFont="true" applyFill="true" applyBorder="true" applyAlignment="true">
      <alignment horizontal="right" vertical="center"/>
    </xf>
    <xf numFmtId="0" fontId="12" fillId="0" borderId="2" xfId="0" applyFont="true" applyFill="true" applyBorder="true" applyAlignment="true">
      <alignment horizontal="center" vertical="center" wrapText="true"/>
    </xf>
    <xf numFmtId="179" fontId="27" fillId="2" borderId="18" xfId="0" applyNumberFormat="true" applyFont="true" applyFill="true" applyBorder="true" applyAlignment="true">
      <alignment horizontal="center" vertical="center" wrapText="true"/>
    </xf>
    <xf numFmtId="184" fontId="6" fillId="3" borderId="18" xfId="0" applyNumberFormat="true" applyFont="true" applyFill="true" applyBorder="true" applyAlignment="true">
      <alignment horizontal="center" vertical="center" wrapText="true"/>
    </xf>
    <xf numFmtId="179" fontId="6" fillId="3" borderId="18" xfId="0" applyNumberFormat="true" applyFont="true" applyFill="true" applyBorder="true" applyAlignment="true">
      <alignment horizontal="center" vertical="center" wrapText="true"/>
    </xf>
    <xf numFmtId="0" fontId="27" fillId="0" borderId="0" xfId="0" applyFont="true" applyFill="true" applyAlignment="true">
      <alignment vertical="center"/>
    </xf>
    <xf numFmtId="0" fontId="27" fillId="0" borderId="0" xfId="0" applyFont="true" applyFill="true" applyAlignment="true">
      <alignment horizontal="center" vertical="center"/>
    </xf>
    <xf numFmtId="0" fontId="39" fillId="0" borderId="0" xfId="0" applyFont="true" applyFill="true" applyBorder="true" applyAlignment="true">
      <alignment horizontal="left" vertical="center"/>
    </xf>
    <xf numFmtId="0" fontId="38" fillId="0" borderId="0" xfId="0" applyFont="true" applyFill="true" applyBorder="true" applyAlignment="true">
      <alignment horizontal="center" vertical="center"/>
    </xf>
    <xf numFmtId="0" fontId="29" fillId="0" borderId="0" xfId="0" applyFont="true" applyFill="true" applyBorder="true" applyAlignment="true">
      <alignment horizontal="center" vertical="center"/>
    </xf>
    <xf numFmtId="0" fontId="83" fillId="0" borderId="0" xfId="0" applyFont="true" applyFill="true" applyBorder="true" applyAlignment="true">
      <alignment horizontal="center" vertical="center"/>
    </xf>
    <xf numFmtId="0" fontId="42" fillId="0" borderId="2" xfId="0" applyFont="true" applyFill="true" applyBorder="true" applyAlignment="true">
      <alignment horizontal="center" vertical="center" wrapText="true"/>
    </xf>
    <xf numFmtId="180" fontId="84" fillId="0" borderId="2" xfId="0" applyNumberFormat="true" applyFont="true" applyFill="true" applyBorder="true" applyAlignment="true">
      <alignment horizontal="center" vertical="center" wrapText="true"/>
    </xf>
    <xf numFmtId="0" fontId="84" fillId="0" borderId="2" xfId="0" applyNumberFormat="true" applyFont="true" applyFill="true" applyBorder="true" applyAlignment="true">
      <alignment horizontal="center" vertical="center" wrapText="true"/>
    </xf>
    <xf numFmtId="0" fontId="43" fillId="0" borderId="2" xfId="0" applyNumberFormat="true" applyFont="true" applyFill="true" applyBorder="true" applyAlignment="true">
      <alignment horizontal="center" vertical="center" wrapText="true"/>
    </xf>
    <xf numFmtId="0" fontId="43" fillId="0" borderId="2" xfId="6" applyFont="true" applyFill="true" applyBorder="true" applyAlignment="true">
      <alignment horizontal="center" vertical="center" wrapText="true"/>
    </xf>
    <xf numFmtId="0" fontId="84" fillId="0" borderId="2" xfId="6" applyFont="true" applyFill="true" applyBorder="true" applyAlignment="true">
      <alignment horizontal="center" vertical="center" wrapText="true"/>
    </xf>
    <xf numFmtId="0" fontId="43" fillId="0" borderId="2" xfId="64" applyNumberFormat="true" applyFont="true" applyFill="true" applyBorder="true" applyAlignment="true">
      <alignment horizontal="center" vertical="center"/>
    </xf>
    <xf numFmtId="0" fontId="43" fillId="0" borderId="2" xfId="0" applyNumberFormat="true" applyFont="true" applyFill="true" applyBorder="true" applyAlignment="true">
      <alignment horizontal="center" vertical="center"/>
    </xf>
    <xf numFmtId="177" fontId="16" fillId="0" borderId="2" xfId="0" applyNumberFormat="true" applyFont="true" applyFill="true" applyBorder="true" applyAlignment="true">
      <alignment horizontal="center" vertical="center" wrapText="true"/>
    </xf>
    <xf numFmtId="0" fontId="85" fillId="0" borderId="0" xfId="0" applyFont="true" applyFill="true" applyAlignment="true">
      <alignment horizontal="center" vertical="center"/>
    </xf>
    <xf numFmtId="0" fontId="86" fillId="0" borderId="0" xfId="0" applyFont="true">
      <alignment vertical="center"/>
    </xf>
    <xf numFmtId="0" fontId="0" fillId="0" borderId="0" xfId="0" applyFill="true">
      <alignment vertical="center"/>
    </xf>
    <xf numFmtId="0" fontId="87" fillId="0" borderId="0" xfId="0" applyFont="true" applyFill="true">
      <alignment vertical="center"/>
    </xf>
    <xf numFmtId="0" fontId="2" fillId="0" borderId="0" xfId="0" applyFont="true" applyFill="true" applyAlignment="true">
      <alignment horizontal="center" vertical="center"/>
    </xf>
    <xf numFmtId="0" fontId="88" fillId="0" borderId="0" xfId="0" applyFont="true" applyFill="true" applyAlignment="true">
      <alignment horizontal="right" vertical="center"/>
    </xf>
    <xf numFmtId="181" fontId="89" fillId="0" borderId="2" xfId="59" applyNumberFormat="true" applyFont="true" applyFill="true" applyBorder="true" applyAlignment="true">
      <alignment horizontal="center" vertical="center" wrapText="true"/>
    </xf>
    <xf numFmtId="0" fontId="89" fillId="0" borderId="2" xfId="59" applyNumberFormat="true" applyFont="true" applyFill="true" applyBorder="true" applyAlignment="true">
      <alignment horizontal="center" vertical="center" wrapText="true"/>
    </xf>
    <xf numFmtId="181" fontId="90" fillId="0" borderId="2" xfId="59" applyNumberFormat="true" applyFont="true" applyFill="true" applyBorder="true" applyAlignment="true">
      <alignment horizontal="center" vertical="center" wrapText="true"/>
    </xf>
    <xf numFmtId="0" fontId="90" fillId="0" borderId="2" xfId="59" applyNumberFormat="true" applyFont="true" applyFill="true" applyBorder="true" applyAlignment="true">
      <alignment horizontal="center" vertical="center" wrapText="true"/>
    </xf>
    <xf numFmtId="176" fontId="90" fillId="0" borderId="2" xfId="59" applyNumberFormat="true" applyFont="true" applyFill="true" applyBorder="true" applyAlignment="true">
      <alignment horizontal="center" vertical="center" wrapText="true"/>
    </xf>
    <xf numFmtId="0" fontId="86" fillId="0" borderId="3" xfId="0" applyFont="true" applyFill="true" applyBorder="true" applyAlignment="true">
      <alignment horizontal="center" vertical="center" wrapText="true"/>
    </xf>
    <xf numFmtId="0" fontId="86" fillId="0" borderId="15" xfId="0" applyFont="true" applyFill="true" applyBorder="true" applyAlignment="true">
      <alignment horizontal="center" vertical="center"/>
    </xf>
    <xf numFmtId="0" fontId="86" fillId="0" borderId="2" xfId="0" applyFont="true" applyFill="true" applyBorder="true" applyAlignment="true">
      <alignment horizontal="center" vertical="center"/>
    </xf>
    <xf numFmtId="0" fontId="91" fillId="0" borderId="2" xfId="59" applyFont="true" applyFill="true" applyBorder="true" applyAlignment="true">
      <alignment horizontal="center" vertical="center"/>
    </xf>
    <xf numFmtId="177" fontId="91" fillId="0" borderId="2" xfId="59" applyNumberFormat="true" applyFont="true" applyFill="true" applyBorder="true" applyAlignment="true">
      <alignment horizontal="center" vertical="center"/>
    </xf>
    <xf numFmtId="181" fontId="91" fillId="0" borderId="2" xfId="59" applyNumberFormat="true" applyFont="true" applyFill="true" applyBorder="true" applyAlignment="true">
      <alignment horizontal="center" vertical="center"/>
    </xf>
    <xf numFmtId="0" fontId="91" fillId="0" borderId="2" xfId="59" applyNumberFormat="true" applyFont="true" applyFill="true" applyBorder="true" applyAlignment="true">
      <alignment horizontal="center" vertical="center"/>
    </xf>
    <xf numFmtId="178" fontId="91" fillId="0" borderId="2" xfId="59" applyNumberFormat="true" applyFont="true" applyFill="true" applyBorder="true" applyAlignment="true">
      <alignment horizontal="center" vertical="center"/>
    </xf>
    <xf numFmtId="0" fontId="86" fillId="0" borderId="0" xfId="0" applyFont="true" applyFill="true">
      <alignment vertical="center"/>
    </xf>
    <xf numFmtId="179" fontId="90" fillId="0" borderId="2" xfId="59" applyNumberFormat="true" applyFont="true" applyFill="true" applyBorder="true" applyAlignment="true">
      <alignment horizontal="center" vertical="center" wrapText="true"/>
    </xf>
    <xf numFmtId="0" fontId="86" fillId="0" borderId="15" xfId="0" applyFont="true" applyFill="true" applyBorder="true" applyAlignment="true">
      <alignment horizontal="center" vertical="center" wrapText="true"/>
    </xf>
    <xf numFmtId="49" fontId="86" fillId="0" borderId="2" xfId="0" applyNumberFormat="true" applyFont="true" applyFill="true" applyBorder="true" applyAlignment="true">
      <alignment horizontal="center" vertical="center" wrapText="true"/>
    </xf>
    <xf numFmtId="180" fontId="86" fillId="0" borderId="2" xfId="2" applyNumberFormat="true" applyFont="true" applyFill="true" applyBorder="true" applyAlignment="true">
      <alignment horizontal="center" vertical="center" wrapText="true"/>
    </xf>
    <xf numFmtId="180" fontId="91" fillId="0" borderId="2" xfId="59" applyNumberFormat="true" applyFont="true" applyFill="true" applyBorder="true" applyAlignment="true">
      <alignment horizontal="center" vertical="center"/>
    </xf>
    <xf numFmtId="181" fontId="88" fillId="0" borderId="2" xfId="59" applyNumberFormat="true" applyFont="true" applyFill="true" applyBorder="true" applyAlignment="true">
      <alignment horizontal="center" vertical="center" wrapText="true"/>
    </xf>
    <xf numFmtId="43" fontId="88" fillId="0" borderId="2" xfId="59" applyNumberFormat="true" applyFont="true" applyFill="true" applyBorder="true" applyAlignment="true">
      <alignment horizontal="center" vertical="center" wrapText="true"/>
    </xf>
    <xf numFmtId="181" fontId="92" fillId="0" borderId="2" xfId="59" applyNumberFormat="true" applyFont="true" applyFill="true" applyBorder="true" applyAlignment="true">
      <alignment horizontal="center" vertical="center" wrapText="true"/>
    </xf>
    <xf numFmtId="43" fontId="91" fillId="0" borderId="2" xfId="59" applyNumberFormat="true" applyFont="true" applyFill="true" applyBorder="true" applyAlignment="true">
      <alignment horizontal="center" vertical="center" wrapText="true"/>
    </xf>
    <xf numFmtId="0" fontId="86" fillId="0" borderId="1" xfId="0" applyFont="true" applyFill="true" applyBorder="true" applyAlignment="true">
      <alignment horizontal="center" vertical="center" wrapText="true"/>
    </xf>
    <xf numFmtId="0" fontId="86" fillId="0" borderId="2" xfId="0" applyFont="true" applyFill="true" applyBorder="true" applyAlignment="true">
      <alignment horizontal="center" vertical="center" wrapText="true"/>
    </xf>
    <xf numFmtId="181" fontId="91" fillId="0" borderId="2" xfId="59" applyNumberFormat="true" applyFont="true" applyFill="true" applyBorder="true" applyAlignment="true">
      <alignment horizontal="center" vertical="center" wrapText="true"/>
    </xf>
    <xf numFmtId="177" fontId="86" fillId="0" borderId="0" xfId="0" applyNumberFormat="true" applyFont="true">
      <alignment vertical="center"/>
    </xf>
    <xf numFmtId="0" fontId="12" fillId="0" borderId="0" xfId="0" applyFont="true" applyFill="true" applyBorder="true" applyAlignment="true">
      <alignment vertical="center" wrapText="true"/>
    </xf>
    <xf numFmtId="0" fontId="93" fillId="0" borderId="0" xfId="0" applyNumberFormat="true" applyFont="true" applyFill="true" applyBorder="true" applyAlignment="true">
      <alignment horizontal="center" vertical="center"/>
    </xf>
    <xf numFmtId="0" fontId="94" fillId="0" borderId="2" xfId="0" applyNumberFormat="true" applyFont="true" applyFill="true" applyBorder="true" applyAlignment="true">
      <alignment horizontal="center" vertical="center" wrapText="true"/>
    </xf>
    <xf numFmtId="0" fontId="94" fillId="0" borderId="2" xfId="0" applyFont="true" applyFill="true" applyBorder="true" applyAlignment="true">
      <alignment horizontal="center" vertical="center" wrapText="true"/>
    </xf>
    <xf numFmtId="0" fontId="94" fillId="0" borderId="4" xfId="0" applyNumberFormat="true" applyFont="true" applyFill="true" applyBorder="true" applyAlignment="true">
      <alignment horizontal="center" vertical="center" wrapText="true"/>
    </xf>
    <xf numFmtId="0" fontId="95" fillId="0" borderId="2" xfId="0" applyNumberFormat="true" applyFont="true" applyFill="true" applyBorder="true" applyAlignment="true">
      <alignment horizontal="center" vertical="center" wrapText="true"/>
    </xf>
    <xf numFmtId="0" fontId="96" fillId="0" borderId="2" xfId="0" applyNumberFormat="true" applyFont="true" applyFill="true" applyBorder="true" applyAlignment="true">
      <alignment horizontal="center" vertical="center" wrapText="true"/>
    </xf>
    <xf numFmtId="0" fontId="96" fillId="0" borderId="25" xfId="0" applyNumberFormat="true" applyFont="true" applyFill="true" applyBorder="true" applyAlignment="true">
      <alignment horizontal="center" vertical="center" wrapText="true"/>
    </xf>
    <xf numFmtId="0" fontId="97" fillId="0" borderId="2" xfId="0" applyNumberFormat="true" applyFont="true" applyFill="true" applyBorder="true" applyAlignment="true">
      <alignment horizontal="center" vertical="center" wrapText="true"/>
    </xf>
    <xf numFmtId="0" fontId="96" fillId="0" borderId="26" xfId="0" applyNumberFormat="true" applyFont="true" applyFill="true" applyBorder="true" applyAlignment="true">
      <alignment horizontal="center" vertical="center" wrapText="true"/>
    </xf>
    <xf numFmtId="0" fontId="27" fillId="0" borderId="2" xfId="0" applyNumberFormat="true" applyFont="true" applyFill="true" applyBorder="true" applyAlignment="true">
      <alignment horizontal="left" vertical="center" wrapText="true"/>
    </xf>
    <xf numFmtId="0" fontId="98" fillId="0" borderId="2" xfId="0" applyNumberFormat="true" applyFont="true" applyFill="true" applyBorder="true" applyAlignment="true">
      <alignment horizontal="center" vertical="center" wrapText="true"/>
    </xf>
    <xf numFmtId="0" fontId="27" fillId="0" borderId="26" xfId="0" applyNumberFormat="true" applyFont="true" applyFill="true" applyBorder="true" applyAlignment="true">
      <alignment horizontal="center" vertical="center" wrapText="true"/>
    </xf>
    <xf numFmtId="0" fontId="27" fillId="0" borderId="14"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left" vertical="center" wrapText="true"/>
    </xf>
    <xf numFmtId="0" fontId="27" fillId="0" borderId="0" xfId="0" applyNumberFormat="true" applyFont="true" applyFill="true" applyBorder="true" applyAlignment="true">
      <alignment horizontal="center" vertical="center" wrapText="true"/>
    </xf>
    <xf numFmtId="0" fontId="1" fillId="0" borderId="0" xfId="0" applyNumberFormat="true" applyFont="true" applyFill="true" applyBorder="true" applyAlignment="true">
      <alignment horizontal="left" vertical="center" wrapText="true"/>
    </xf>
    <xf numFmtId="0" fontId="96" fillId="0" borderId="27" xfId="0" applyNumberFormat="true" applyFont="true" applyFill="true" applyBorder="true" applyAlignment="true">
      <alignment horizontal="center" vertical="center" wrapText="true"/>
    </xf>
    <xf numFmtId="0" fontId="96" fillId="0" borderId="14" xfId="0" applyNumberFormat="true" applyFont="true" applyFill="true" applyBorder="true" applyAlignment="true">
      <alignment horizontal="center" vertical="center" wrapText="true"/>
    </xf>
    <xf numFmtId="0" fontId="98" fillId="0" borderId="14" xfId="0" applyNumberFormat="true" applyFont="true" applyFill="true" applyBorder="true" applyAlignment="true">
      <alignment horizontal="center" vertical="center" wrapText="true"/>
    </xf>
    <xf numFmtId="0" fontId="94" fillId="0" borderId="3" xfId="0" applyFont="true" applyFill="true" applyBorder="true" applyAlignment="true">
      <alignment horizontal="center" vertical="center" wrapText="true"/>
    </xf>
    <xf numFmtId="0" fontId="94" fillId="0" borderId="7" xfId="0" applyFont="true" applyFill="true" applyBorder="true" applyAlignment="true">
      <alignment horizontal="center" vertical="center" wrapText="true"/>
    </xf>
    <xf numFmtId="49" fontId="96" fillId="0" borderId="14" xfId="0" applyNumberFormat="true" applyFont="true" applyFill="true" applyBorder="true" applyAlignment="true">
      <alignment horizontal="center" vertical="center" wrapText="true"/>
    </xf>
    <xf numFmtId="49" fontId="27" fillId="0" borderId="14" xfId="0" applyNumberFormat="true" applyFont="true" applyFill="true" applyBorder="true" applyAlignment="true">
      <alignment horizontal="center" vertical="center" wrapText="true"/>
    </xf>
    <xf numFmtId="0" fontId="94" fillId="0" borderId="4" xfId="0" applyFont="true" applyFill="true" applyBorder="true" applyAlignment="true">
      <alignment horizontal="center" vertical="center" wrapText="true"/>
    </xf>
    <xf numFmtId="0" fontId="94" fillId="0" borderId="5" xfId="0" applyFont="true" applyFill="true" applyBorder="true" applyAlignment="true">
      <alignment horizontal="center" vertical="center" wrapText="true"/>
    </xf>
    <xf numFmtId="49" fontId="94" fillId="0" borderId="4" xfId="0" applyNumberFormat="true" applyFont="true" applyFill="true" applyBorder="true" applyAlignment="true">
      <alignment horizontal="center" vertical="center" wrapText="true"/>
    </xf>
    <xf numFmtId="49" fontId="94" fillId="0" borderId="5" xfId="0" applyNumberFormat="true" applyFont="true" applyFill="true" applyBorder="true" applyAlignment="true">
      <alignment horizontal="center" vertical="center" wrapText="true"/>
    </xf>
    <xf numFmtId="49" fontId="94" fillId="0" borderId="8" xfId="0" applyNumberFormat="true" applyFont="true" applyFill="true" applyBorder="true" applyAlignment="true">
      <alignment horizontal="center" vertical="center" wrapText="true"/>
    </xf>
    <xf numFmtId="0" fontId="96" fillId="0" borderId="13" xfId="0" applyNumberFormat="true" applyFont="true" applyFill="true" applyBorder="true" applyAlignment="true">
      <alignment horizontal="center" vertical="center" wrapText="true"/>
    </xf>
    <xf numFmtId="0" fontId="45" fillId="0" borderId="14" xfId="0" applyNumberFormat="true" applyFont="true" applyFill="true" applyBorder="true" applyAlignment="true">
      <alignment horizontal="center" vertical="center" wrapText="true"/>
    </xf>
    <xf numFmtId="49" fontId="96" fillId="0" borderId="13" xfId="0" applyNumberFormat="true" applyFont="true" applyFill="true" applyBorder="true" applyAlignment="true">
      <alignment horizontal="center" vertical="center" wrapText="true"/>
    </xf>
    <xf numFmtId="0" fontId="20" fillId="0" borderId="14" xfId="0" applyNumberFormat="true" applyFont="true" applyFill="true" applyBorder="true" applyAlignment="true">
      <alignment horizontal="center" vertical="center" wrapText="true"/>
    </xf>
    <xf numFmtId="0" fontId="6" fillId="0" borderId="14" xfId="0" applyNumberFormat="true" applyFont="true" applyFill="true" applyBorder="true" applyAlignment="true">
      <alignment horizontal="center" vertical="center" wrapText="true"/>
    </xf>
    <xf numFmtId="0" fontId="96" fillId="0" borderId="28" xfId="0" applyNumberFormat="true" applyFont="true" applyFill="true" applyBorder="true" applyAlignment="true">
      <alignment horizontal="center" vertical="center" wrapText="true"/>
    </xf>
    <xf numFmtId="0" fontId="20" fillId="0" borderId="2" xfId="0" applyNumberFormat="true" applyFont="true" applyFill="true" applyBorder="true" applyAlignment="true">
      <alignment horizontal="center" vertical="center" wrapText="true"/>
    </xf>
    <xf numFmtId="0" fontId="20" fillId="0" borderId="29" xfId="0" applyNumberFormat="true" applyFont="true" applyFill="true" applyBorder="true" applyAlignment="true">
      <alignment horizontal="center" vertical="center" wrapText="true"/>
    </xf>
    <xf numFmtId="49" fontId="6" fillId="0" borderId="14" xfId="0" applyNumberFormat="true" applyFont="true" applyFill="true" applyBorder="true" applyAlignment="true">
      <alignment horizontal="center" vertical="center" wrapText="true"/>
    </xf>
    <xf numFmtId="49" fontId="27"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49" fontId="6" fillId="0" borderId="29" xfId="0" applyNumberFormat="true" applyFont="true" applyFill="true" applyBorder="true" applyAlignment="true">
      <alignment horizontal="center" vertical="center" wrapText="true"/>
    </xf>
    <xf numFmtId="0" fontId="99" fillId="0" borderId="0" xfId="0" applyNumberFormat="true" applyFont="true" applyFill="true" applyBorder="true" applyAlignment="true">
      <alignment horizontal="center" vertical="center"/>
    </xf>
    <xf numFmtId="0" fontId="94" fillId="0" borderId="8" xfId="0" applyFont="true" applyFill="true" applyBorder="true" applyAlignment="true">
      <alignment horizontal="center" vertical="center" wrapText="true"/>
    </xf>
    <xf numFmtId="43" fontId="94" fillId="0" borderId="2" xfId="0" applyNumberFormat="true" applyFont="true" applyFill="true" applyBorder="true" applyAlignment="true">
      <alignment horizontal="center" vertical="center" wrapText="true"/>
    </xf>
    <xf numFmtId="43" fontId="96" fillId="0" borderId="13" xfId="0" applyNumberFormat="true" applyFont="true" applyFill="true" applyBorder="true" applyAlignment="true">
      <alignment horizontal="center" vertical="center" wrapText="true"/>
    </xf>
    <xf numFmtId="49" fontId="25" fillId="0" borderId="13" xfId="0" applyNumberFormat="true" applyFont="true" applyFill="true" applyBorder="true" applyAlignment="true">
      <alignment horizontal="right" vertical="center" wrapText="true"/>
    </xf>
    <xf numFmtId="49" fontId="27" fillId="0" borderId="29" xfId="0" applyNumberFormat="true" applyFont="true" applyFill="true" applyBorder="true" applyAlignment="true">
      <alignment horizontal="center" vertical="center" wrapText="true"/>
    </xf>
    <xf numFmtId="49" fontId="20" fillId="0" borderId="14" xfId="0" applyNumberFormat="true" applyFont="true" applyFill="true" applyBorder="true" applyAlignment="true">
      <alignment horizontal="center" vertical="center" wrapText="true"/>
    </xf>
    <xf numFmtId="0" fontId="6" fillId="0" borderId="27" xfId="0" applyNumberFormat="true" applyFont="true" applyFill="true" applyBorder="true" applyAlignment="true">
      <alignment horizontal="right" vertical="center" wrapText="true"/>
    </xf>
    <xf numFmtId="0" fontId="6" fillId="0" borderId="13" xfId="0" applyNumberFormat="true" applyFont="true" applyFill="true" applyBorder="true" applyAlignment="true">
      <alignment horizontal="right" vertical="center" wrapText="true"/>
    </xf>
    <xf numFmtId="49" fontId="27" fillId="0" borderId="30" xfId="0" applyNumberFormat="true" applyFont="true" applyFill="true" applyBorder="true" applyAlignment="true">
      <alignment horizontal="center" vertical="center" wrapText="true"/>
    </xf>
    <xf numFmtId="49" fontId="20" fillId="0" borderId="31" xfId="0" applyNumberFormat="true" applyFont="true" applyFill="true" applyBorder="true" applyAlignment="true">
      <alignment horizontal="center" vertical="center" wrapText="true"/>
    </xf>
    <xf numFmtId="0" fontId="6" fillId="0" borderId="28" xfId="0" applyNumberFormat="true" applyFont="true" applyFill="true" applyBorder="true" applyAlignment="true">
      <alignment horizontal="right" vertical="center" wrapText="true"/>
    </xf>
    <xf numFmtId="180" fontId="6" fillId="0" borderId="2" xfId="0" applyNumberFormat="true" applyFont="true" applyFill="true" applyBorder="true" applyAlignment="true">
      <alignment horizontal="right" vertical="center" wrapText="true"/>
    </xf>
    <xf numFmtId="180" fontId="6" fillId="0" borderId="13" xfId="0" applyNumberFormat="true" applyFont="true" applyFill="true" applyBorder="true" applyAlignment="true">
      <alignment horizontal="right" vertical="center" wrapText="true"/>
    </xf>
    <xf numFmtId="49" fontId="6" fillId="0" borderId="2" xfId="0" applyNumberFormat="true" applyFont="true" applyFill="true" applyBorder="true" applyAlignment="true">
      <alignment horizontal="center" vertical="center" wrapText="true"/>
    </xf>
    <xf numFmtId="0" fontId="27" fillId="0" borderId="2" xfId="0" applyNumberFormat="true" applyFont="true" applyFill="true" applyBorder="true" applyAlignment="true">
      <alignment horizontal="right" vertical="center" wrapText="true"/>
    </xf>
    <xf numFmtId="0" fontId="27" fillId="0" borderId="13" xfId="0" applyNumberFormat="true" applyFont="true" applyFill="true" applyBorder="true" applyAlignment="true">
      <alignment horizontal="right" vertical="center" wrapText="true"/>
    </xf>
    <xf numFmtId="49" fontId="20" fillId="0" borderId="2" xfId="0" applyNumberFormat="true" applyFont="true" applyFill="true" applyBorder="true" applyAlignment="true">
      <alignment horizontal="center" vertical="center" wrapText="true"/>
    </xf>
    <xf numFmtId="0" fontId="27" fillId="0" borderId="28" xfId="0" applyNumberFormat="true" applyFont="true" applyFill="true" applyBorder="true" applyAlignment="true">
      <alignment horizontal="right" vertical="center" wrapText="true"/>
    </xf>
    <xf numFmtId="180" fontId="6" fillId="0" borderId="14" xfId="0" applyNumberFormat="true" applyFont="true" applyFill="true" applyBorder="true" applyAlignment="true">
      <alignment horizontal="right" vertical="center" wrapText="true"/>
    </xf>
    <xf numFmtId="49" fontId="27" fillId="0" borderId="4" xfId="0" applyNumberFormat="true" applyFont="true" applyFill="true" applyBorder="true" applyAlignment="true">
      <alignment horizontal="center" vertical="center" wrapText="true"/>
    </xf>
    <xf numFmtId="0" fontId="25" fillId="0" borderId="0" xfId="0" applyNumberFormat="true" applyFont="true" applyFill="true" applyBorder="true" applyAlignment="true">
      <alignment horizontal="right" vertical="center" wrapText="true"/>
    </xf>
    <xf numFmtId="180" fontId="27" fillId="0" borderId="0" xfId="0" applyNumberFormat="true" applyFont="true" applyFill="true" applyBorder="true" applyAlignment="true">
      <alignment horizontal="right" vertical="center" wrapText="true"/>
    </xf>
    <xf numFmtId="0" fontId="12" fillId="0" borderId="0" xfId="0" applyFont="true" applyFill="true" applyBorder="true" applyAlignment="true">
      <alignment vertical="center"/>
    </xf>
    <xf numFmtId="0" fontId="94" fillId="0" borderId="5" xfId="0" applyNumberFormat="true" applyFont="true" applyFill="true" applyBorder="true" applyAlignment="true">
      <alignment horizontal="center" vertical="center" wrapText="true"/>
    </xf>
    <xf numFmtId="43" fontId="94" fillId="0" borderId="4" xfId="0" applyNumberFormat="true" applyFont="true" applyFill="true" applyBorder="true" applyAlignment="true">
      <alignment horizontal="center" vertical="center" wrapText="true"/>
    </xf>
    <xf numFmtId="43" fontId="94" fillId="0" borderId="5" xfId="0" applyNumberFormat="true" applyFont="true" applyFill="true" applyBorder="true" applyAlignment="true">
      <alignment horizontal="center" vertical="center" wrapText="true"/>
    </xf>
    <xf numFmtId="0" fontId="94" fillId="0" borderId="8" xfId="0" applyNumberFormat="true" applyFont="true" applyFill="true" applyBorder="true" applyAlignment="true">
      <alignment horizontal="center" vertical="center" wrapText="true"/>
    </xf>
    <xf numFmtId="0" fontId="95" fillId="0" borderId="4" xfId="0" applyNumberFormat="true" applyFont="true" applyFill="true" applyBorder="true" applyAlignment="true">
      <alignment horizontal="center" vertical="center" wrapText="true"/>
    </xf>
    <xf numFmtId="0" fontId="25" fillId="0" borderId="13" xfId="0" applyNumberFormat="true" applyFont="true" applyFill="true" applyBorder="true" applyAlignment="true">
      <alignment horizontal="center" vertical="center" wrapText="true"/>
    </xf>
    <xf numFmtId="49" fontId="45" fillId="0" borderId="14" xfId="0" applyNumberFormat="true" applyFont="true" applyFill="true" applyBorder="true" applyAlignment="true">
      <alignment horizontal="center" vertical="center" wrapText="true"/>
    </xf>
    <xf numFmtId="49" fontId="20" fillId="0" borderId="29" xfId="0" applyNumberFormat="true" applyFont="true" applyFill="true" applyBorder="true" applyAlignment="true">
      <alignment horizontal="center" vertical="center" wrapText="true"/>
    </xf>
    <xf numFmtId="0" fontId="27" fillId="0" borderId="13" xfId="0" applyNumberFormat="true" applyFont="true" applyFill="true" applyBorder="true" applyAlignment="true">
      <alignment horizontal="center" vertical="center" wrapText="true"/>
    </xf>
    <xf numFmtId="49" fontId="27" fillId="0" borderId="13" xfId="0" applyNumberFormat="true" applyFont="true" applyFill="true" applyBorder="true" applyAlignment="true">
      <alignment horizontal="center" vertical="center" wrapText="true"/>
    </xf>
    <xf numFmtId="0" fontId="96" fillId="0" borderId="32" xfId="0" applyNumberFormat="true" applyFont="true" applyFill="true" applyBorder="true" applyAlignment="true">
      <alignment horizontal="center" vertical="center" wrapText="true"/>
    </xf>
    <xf numFmtId="0" fontId="6" fillId="0" borderId="29" xfId="0" applyNumberFormat="true" applyFont="true" applyFill="true" applyBorder="true" applyAlignment="true">
      <alignment horizontal="center" vertical="center" wrapText="true"/>
    </xf>
    <xf numFmtId="0" fontId="20" fillId="0" borderId="13" xfId="0" applyNumberFormat="true" applyFont="true" applyFill="true" applyBorder="true" applyAlignment="true">
      <alignment horizontal="center" vertical="center" wrapText="true"/>
    </xf>
    <xf numFmtId="0" fontId="6" fillId="0" borderId="31" xfId="0" applyNumberFormat="true" applyFont="true" applyFill="true" applyBorder="true" applyAlignment="true">
      <alignment horizontal="center" vertical="center" wrapText="true"/>
    </xf>
    <xf numFmtId="0" fontId="94" fillId="0" borderId="10" xfId="0" applyNumberFormat="true" applyFont="true" applyFill="true" applyBorder="true" applyAlignment="true">
      <alignment horizontal="center" vertical="center" wrapText="true"/>
    </xf>
    <xf numFmtId="43" fontId="94" fillId="0" borderId="8" xfId="0" applyNumberFormat="true" applyFont="true" applyFill="true" applyBorder="true" applyAlignment="true">
      <alignment horizontal="center" vertical="center" wrapText="true"/>
    </xf>
    <xf numFmtId="0" fontId="94" fillId="0" borderId="4" xfId="0" applyFont="true" applyFill="true" applyBorder="true" applyAlignment="true">
      <alignment vertical="center"/>
    </xf>
    <xf numFmtId="43" fontId="94" fillId="0" borderId="3" xfId="0" applyNumberFormat="true" applyFont="true" applyFill="true" applyBorder="true" applyAlignment="true">
      <alignment horizontal="center" vertical="center" wrapText="true"/>
    </xf>
    <xf numFmtId="43" fontId="94" fillId="0" borderId="7" xfId="0" applyNumberFormat="true" applyFont="true" applyFill="true" applyBorder="true" applyAlignment="true">
      <alignment horizontal="center" vertical="center" wrapText="true"/>
    </xf>
    <xf numFmtId="43" fontId="96" fillId="0" borderId="32" xfId="0" applyNumberFormat="true" applyFont="true" applyFill="true" applyBorder="true" applyAlignment="true">
      <alignment horizontal="center" vertical="center" wrapText="true"/>
    </xf>
    <xf numFmtId="49" fontId="25" fillId="0" borderId="13" xfId="0" applyNumberFormat="true" applyFont="true" applyFill="true" applyBorder="true" applyAlignment="true">
      <alignment horizontal="center" vertical="center" wrapText="true"/>
    </xf>
    <xf numFmtId="0" fontId="6" fillId="0" borderId="4" xfId="0" applyNumberFormat="true" applyFont="true" applyFill="true" applyBorder="true" applyAlignment="true">
      <alignment horizontal="center" vertical="center" wrapText="true"/>
    </xf>
    <xf numFmtId="0" fontId="94" fillId="0" borderId="5" xfId="0" applyFont="true" applyFill="true" applyBorder="true" applyAlignment="true">
      <alignment vertical="center"/>
    </xf>
    <xf numFmtId="0" fontId="6" fillId="0" borderId="27" xfId="0" applyNumberFormat="true" applyFont="true" applyFill="true" applyBorder="true" applyAlignment="true">
      <alignment horizontal="center" vertical="center" wrapText="true"/>
    </xf>
    <xf numFmtId="0" fontId="6" fillId="0" borderId="13" xfId="0" applyNumberFormat="true" applyFont="true" applyFill="true" applyBorder="true" applyAlignment="true">
      <alignment horizontal="center" vertical="center" wrapText="true"/>
    </xf>
    <xf numFmtId="0" fontId="94" fillId="0" borderId="7" xfId="0" applyNumberFormat="true" applyFont="true" applyFill="true" applyBorder="true" applyAlignment="true">
      <alignment horizontal="center" vertical="center" wrapText="true"/>
    </xf>
    <xf numFmtId="43" fontId="96" fillId="0" borderId="28" xfId="0" applyNumberFormat="true" applyFont="true" applyFill="true" applyBorder="true" applyAlignment="true">
      <alignment horizontal="center" vertical="center" wrapText="true"/>
    </xf>
    <xf numFmtId="177" fontId="6" fillId="0" borderId="13" xfId="0" applyNumberFormat="true" applyFont="true" applyFill="true" applyBorder="true" applyAlignment="true">
      <alignment horizontal="center" vertical="center" wrapText="true"/>
    </xf>
    <xf numFmtId="177" fontId="6" fillId="0" borderId="14" xfId="0" applyNumberFormat="true" applyFont="true" applyFill="true" applyBorder="true" applyAlignment="true">
      <alignment horizontal="center" vertical="center" wrapText="true"/>
    </xf>
    <xf numFmtId="49" fontId="6" fillId="0" borderId="31" xfId="0" applyNumberFormat="true" applyFont="true" applyFill="true" applyBorder="true" applyAlignment="true">
      <alignment horizontal="center" vertical="center" wrapText="true"/>
    </xf>
    <xf numFmtId="0" fontId="6" fillId="0" borderId="28" xfId="0" applyNumberFormat="true" applyFont="true" applyFill="true" applyBorder="true" applyAlignment="true">
      <alignment horizontal="center" vertical="center" wrapText="true"/>
    </xf>
    <xf numFmtId="49" fontId="6" fillId="0" borderId="4" xfId="0" applyNumberFormat="true" applyFont="true" applyFill="true" applyBorder="true" applyAlignment="true">
      <alignment horizontal="center" vertical="center" wrapText="true"/>
    </xf>
    <xf numFmtId="0" fontId="94" fillId="0" borderId="8" xfId="0" applyFont="true" applyFill="true" applyBorder="true" applyAlignment="true">
      <alignment vertical="center"/>
    </xf>
    <xf numFmtId="43" fontId="94" fillId="0" borderId="3" xfId="0" applyNumberFormat="true" applyFont="true" applyFill="true" applyBorder="true" applyAlignment="true">
      <alignment vertical="center" wrapText="true"/>
    </xf>
    <xf numFmtId="43" fontId="94" fillId="0" borderId="6" xfId="0" applyNumberFormat="true" applyFont="true" applyFill="true" applyBorder="true" applyAlignment="true">
      <alignment vertical="center" wrapText="true"/>
    </xf>
    <xf numFmtId="43" fontId="94" fillId="0" borderId="33" xfId="0" applyNumberFormat="true" applyFont="true" applyFill="true" applyBorder="true" applyAlignment="true">
      <alignment vertical="center" wrapText="true"/>
    </xf>
    <xf numFmtId="49" fontId="6" fillId="0" borderId="27" xfId="0" applyNumberFormat="true" applyFont="true" applyFill="true" applyBorder="true" applyAlignment="true">
      <alignment horizontal="right" vertical="center" wrapText="true"/>
    </xf>
    <xf numFmtId="49" fontId="6" fillId="0" borderId="13" xfId="0" applyNumberFormat="true" applyFont="true" applyFill="true" applyBorder="true" applyAlignment="true">
      <alignment horizontal="right" vertical="center" wrapText="true"/>
    </xf>
    <xf numFmtId="0" fontId="25" fillId="0" borderId="13" xfId="0" applyNumberFormat="true" applyFont="true" applyFill="true" applyBorder="true" applyAlignment="true">
      <alignment horizontal="right" vertical="center" wrapText="true"/>
    </xf>
    <xf numFmtId="180" fontId="6" fillId="0" borderId="27" xfId="0" applyNumberFormat="true" applyFont="true" applyFill="true" applyBorder="true" applyAlignment="true">
      <alignment horizontal="right" vertical="center" wrapText="true"/>
    </xf>
    <xf numFmtId="0" fontId="27" fillId="0" borderId="0" xfId="0" applyNumberFormat="true" applyFont="true" applyFill="true" applyBorder="true" applyAlignment="true">
      <alignment horizontal="right" vertical="center" wrapText="true"/>
    </xf>
    <xf numFmtId="43" fontId="27" fillId="0" borderId="0" xfId="0" applyNumberFormat="true" applyFont="true" applyFill="true" applyBorder="true" applyAlignment="true">
      <alignment vertical="center"/>
    </xf>
    <xf numFmtId="0" fontId="13" fillId="0" borderId="0" xfId="0" applyNumberFormat="true" applyFont="true" applyFill="true" applyBorder="true" applyAlignment="true">
      <alignment horizontal="left" vertical="center"/>
    </xf>
    <xf numFmtId="0" fontId="15" fillId="0" borderId="0" xfId="0" applyNumberFormat="true" applyFont="true" applyFill="true" applyBorder="true" applyAlignment="true">
      <alignment horizontal="center" vertical="center" wrapText="true"/>
    </xf>
    <xf numFmtId="43" fontId="27" fillId="0" borderId="0" xfId="0" applyNumberFormat="true" applyFont="true" applyFill="true" applyBorder="true" applyAlignment="true">
      <alignment horizontal="right" vertical="center"/>
    </xf>
    <xf numFmtId="43" fontId="27" fillId="0" borderId="2" xfId="0" applyNumberFormat="true" applyFont="true" applyFill="true" applyBorder="true" applyAlignment="true">
      <alignment horizontal="center" vertical="center" wrapText="true"/>
    </xf>
    <xf numFmtId="43" fontId="65" fillId="0" borderId="17" xfId="0" applyNumberFormat="true" applyFont="true" applyFill="true" applyBorder="true" applyAlignment="true">
      <alignment horizontal="center" vertical="center" wrapText="true"/>
    </xf>
    <xf numFmtId="180" fontId="25" fillId="0" borderId="2" xfId="0" applyNumberFormat="true" applyFont="true" applyFill="true" applyBorder="true" applyAlignment="true">
      <alignment vertical="center"/>
    </xf>
    <xf numFmtId="0" fontId="27" fillId="0" borderId="2" xfId="5" applyNumberFormat="true" applyFont="true" applyFill="true" applyBorder="true" applyAlignment="true">
      <alignment horizontal="left" vertical="center" wrapText="true"/>
    </xf>
    <xf numFmtId="180" fontId="27" fillId="0" borderId="2" xfId="0" applyNumberFormat="true" applyFont="true" applyFill="true" applyBorder="true" applyAlignment="true">
      <alignment vertical="center"/>
    </xf>
    <xf numFmtId="180" fontId="6" fillId="0" borderId="2" xfId="30" applyNumberFormat="true" applyFont="true" applyFill="true" applyBorder="true" applyAlignment="true">
      <alignment horizontal="left" vertical="center" wrapText="true"/>
    </xf>
    <xf numFmtId="0" fontId="27" fillId="0" borderId="2" xfId="0" applyNumberFormat="true" applyFont="true" applyFill="true" applyBorder="true" applyAlignment="true">
      <alignment vertical="center"/>
    </xf>
    <xf numFmtId="0" fontId="27" fillId="0" borderId="2" xfId="0" applyNumberFormat="true" applyFont="true" applyFill="true" applyBorder="true" applyAlignment="true">
      <alignment vertical="center" wrapText="true"/>
    </xf>
    <xf numFmtId="0" fontId="100" fillId="0" borderId="2" xfId="3" applyNumberFormat="true" applyFont="true" applyFill="true" applyBorder="true" applyAlignment="true">
      <alignment horizontal="left" vertical="center" wrapText="true"/>
    </xf>
    <xf numFmtId="0" fontId="100" fillId="0" borderId="4" xfId="3" applyNumberFormat="true" applyFont="true" applyFill="true" applyBorder="true" applyAlignment="true">
      <alignment horizontal="left" vertical="center" wrapText="true"/>
    </xf>
    <xf numFmtId="0" fontId="27" fillId="0" borderId="4" xfId="5" applyNumberFormat="true" applyFont="true" applyFill="true" applyBorder="true" applyAlignment="true">
      <alignment horizontal="left" vertical="center" wrapText="true"/>
    </xf>
    <xf numFmtId="43" fontId="19" fillId="0" borderId="0" xfId="0" applyNumberFormat="true" applyFont="true" applyFill="true" applyBorder="true" applyAlignment="true">
      <alignment horizontal="right" vertical="center"/>
    </xf>
    <xf numFmtId="180" fontId="27" fillId="0" borderId="3" xfId="0" applyNumberFormat="true" applyFont="true" applyFill="true" applyBorder="true" applyAlignment="true">
      <alignment vertical="center"/>
    </xf>
    <xf numFmtId="180" fontId="27" fillId="0" borderId="8" xfId="0" applyNumberFormat="true" applyFont="true" applyFill="true" applyBorder="true" applyAlignment="true">
      <alignment vertical="center"/>
    </xf>
  </cellXfs>
  <cellStyles count="68">
    <cellStyle name="常规" xfId="0" builtinId="0"/>
    <cellStyle name="常规 12" xfId="1"/>
    <cellStyle name="常规 38" xfId="2"/>
    <cellStyle name="常规 3_附件1" xfId="3"/>
    <cellStyle name="常规_Sheet1_附件2-1-2-3-10 2" xfId="4"/>
    <cellStyle name="常规_Sheet9" xfId="5"/>
    <cellStyle name="常规 4" xfId="6"/>
    <cellStyle name="常规_Sheet1" xfId="7"/>
    <cellStyle name="常规_总表_1" xfId="8"/>
    <cellStyle name="常规 3 2 2 2" xfId="9"/>
    <cellStyle name="常规_2-6牙病" xfId="10"/>
    <cellStyle name="常规 3 2 2" xfId="11"/>
    <cellStyle name="60% - 强调文字颜色 6" xfId="12" builtinId="52"/>
    <cellStyle name="20% - 强调文字颜色 4" xfId="13" builtinId="42"/>
    <cellStyle name="强调文字颜色 4" xfId="14" builtinId="41"/>
    <cellStyle name="输入" xfId="15" builtinId="20"/>
    <cellStyle name="40% - 强调文字颜色 3" xfId="16" builtinId="39"/>
    <cellStyle name="20% - 强调文字颜色 3" xfId="17" builtinId="38"/>
    <cellStyle name="货币" xfId="18" builtinId="4"/>
    <cellStyle name="强调文字颜色 3" xfId="19" builtinId="37"/>
    <cellStyle name="百分比" xfId="20" builtinId="5"/>
    <cellStyle name="60% - 强调文字颜色 2" xfId="21" builtinId="36"/>
    <cellStyle name="60% - 强调文字颜色 5" xfId="22" builtinId="48"/>
    <cellStyle name="强调文字颜色 2" xfId="23" builtinId="33"/>
    <cellStyle name="常规_2016省工作量 2" xfId="24"/>
    <cellStyle name="60% - 强调文字颜色 1" xfId="25" builtinId="32"/>
    <cellStyle name="60% - 强调文字颜色 4" xfId="26" builtinId="44"/>
    <cellStyle name="计算" xfId="27" builtinId="22"/>
    <cellStyle name="强调文字颜色 1" xfId="28" builtinId="29"/>
    <cellStyle name="适中" xfId="29" builtinId="28"/>
    <cellStyle name="常规_2-1免疫" xfId="30"/>
    <cellStyle name="20% - 强调文字颜色 5" xfId="31" builtinId="46"/>
    <cellStyle name="好" xfId="32" builtinId="26"/>
    <cellStyle name="20% - 强调文字颜色 1" xfId="33" builtinId="30"/>
    <cellStyle name="汇总" xfId="34" builtinId="25"/>
    <cellStyle name="差" xfId="35" builtinId="27"/>
    <cellStyle name="检查单元格" xfId="36" builtinId="23"/>
    <cellStyle name="输出" xfId="37" builtinId="21"/>
    <cellStyle name="标题 1" xfId="38" builtinId="16"/>
    <cellStyle name="解释性文本" xfId="39" builtinId="53"/>
    <cellStyle name="20% - 强调文字颜色 2" xfId="40" builtinId="34"/>
    <cellStyle name="标题 4" xfId="41" builtinId="19"/>
    <cellStyle name="货币[0]" xfId="42" builtinId="7"/>
    <cellStyle name="40% - 强调文字颜色 4" xfId="43" builtinId="43"/>
    <cellStyle name="千位分隔" xfId="44" builtinId="3"/>
    <cellStyle name="已访问的超链接" xfId="45" builtinId="9"/>
    <cellStyle name="标题" xfId="46" builtinId="15"/>
    <cellStyle name="常规_Sheet1 2" xfId="47"/>
    <cellStyle name="常规 8" xfId="48"/>
    <cellStyle name="40% - 强调文字颜色 2" xfId="49" builtinId="35"/>
    <cellStyle name="警告文本" xfId="50" builtinId="11"/>
    <cellStyle name="60% - 强调文字颜色 3" xfId="51" builtinId="40"/>
    <cellStyle name="注释" xfId="52" builtinId="10"/>
    <cellStyle name="20% - 强调文字颜色 6" xfId="53" builtinId="50"/>
    <cellStyle name="强调文字颜色 5" xfId="54" builtinId="45"/>
    <cellStyle name="40% - 强调文字颜色 6" xfId="55" builtinId="51"/>
    <cellStyle name="超链接" xfId="56" builtinId="8"/>
    <cellStyle name="常规 3_1-4水和环境卫生项目、伤害监测项目" xfId="57"/>
    <cellStyle name="千位分隔[0]" xfId="58" builtinId="6"/>
    <cellStyle name="常规_测算表" xfId="59"/>
    <cellStyle name="标题 2" xfId="60" builtinId="17"/>
    <cellStyle name="40% - 强调文字颜色 5" xfId="61" builtinId="47"/>
    <cellStyle name="标题 3" xfId="62" builtinId="18"/>
    <cellStyle name="强调文字颜色 6" xfId="63" builtinId="49"/>
    <cellStyle name="常规 7" xfId="64"/>
    <cellStyle name="40% - 强调文字颜色 1" xfId="65" builtinId="31"/>
    <cellStyle name="常规 3" xfId="66"/>
    <cellStyle name="链接单元格" xfId="67"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IP31"/>
  <sheetViews>
    <sheetView showGridLines="0" tabSelected="1" view="pageBreakPreview" zoomScaleNormal="100" zoomScaleSheetLayoutView="100" workbookViewId="0">
      <selection activeCell="D29" sqref="D29"/>
    </sheetView>
  </sheetViews>
  <sheetFormatPr defaultColWidth="12" defaultRowHeight="20.1" customHeight="true"/>
  <cols>
    <col min="1" max="1" width="20" style="139" customWidth="true"/>
    <col min="2" max="2" width="13.375" style="548" customWidth="true"/>
    <col min="3" max="5" width="20.125" style="548" customWidth="true"/>
    <col min="6" max="6" width="18" style="548" customWidth="true"/>
    <col min="7" max="7" width="20.125" style="548" customWidth="true"/>
    <col min="8" max="250" width="12" style="129" customWidth="true"/>
    <col min="251" max="252" width="12" style="394"/>
  </cols>
  <sheetData>
    <row r="1" ht="17.1" customHeight="true" spans="1:1">
      <c r="A1" s="549" t="s">
        <v>0</v>
      </c>
    </row>
    <row r="2" ht="26" customHeight="true" spans="1:8">
      <c r="A2" s="550" t="s">
        <v>1</v>
      </c>
      <c r="B2" s="550"/>
      <c r="C2" s="550"/>
      <c r="D2" s="550"/>
      <c r="E2" s="550"/>
      <c r="F2" s="550"/>
      <c r="G2" s="550"/>
      <c r="H2" s="128"/>
    </row>
    <row r="3" ht="18" customHeight="true" spans="2:7">
      <c r="B3" s="551"/>
      <c r="C3" s="551"/>
      <c r="D3" s="551"/>
      <c r="E3" s="551"/>
      <c r="F3" s="551"/>
      <c r="G3" s="563" t="s">
        <v>2</v>
      </c>
    </row>
    <row r="4" s="395" customFormat="true" ht="54" customHeight="true" spans="1:250">
      <c r="A4" s="168" t="s">
        <v>3</v>
      </c>
      <c r="B4" s="552" t="s">
        <v>4</v>
      </c>
      <c r="C4" s="552" t="s">
        <v>5</v>
      </c>
      <c r="D4" s="553" t="s">
        <v>6</v>
      </c>
      <c r="E4" s="168" t="s">
        <v>7</v>
      </c>
      <c r="F4" s="168" t="s">
        <v>8</v>
      </c>
      <c r="G4" s="552" t="s">
        <v>9</v>
      </c>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row>
    <row r="5" s="129" customFormat="true" ht="17" customHeight="true" spans="1:7">
      <c r="A5" s="168" t="s">
        <v>4</v>
      </c>
      <c r="B5" s="554">
        <f t="shared" ref="B5:G5" si="0">B6+B18</f>
        <v>1196.06</v>
      </c>
      <c r="C5" s="554">
        <f t="shared" si="0"/>
        <v>339.36</v>
      </c>
      <c r="D5" s="554">
        <f t="shared" si="0"/>
        <v>317</v>
      </c>
      <c r="E5" s="554">
        <f t="shared" si="0"/>
        <v>20</v>
      </c>
      <c r="F5" s="554">
        <f t="shared" si="0"/>
        <v>0.5</v>
      </c>
      <c r="G5" s="554">
        <f t="shared" si="0"/>
        <v>519.2</v>
      </c>
    </row>
    <row r="6" s="394" customFormat="true" ht="17" customHeight="true" spans="1:7">
      <c r="A6" s="452" t="s">
        <v>10</v>
      </c>
      <c r="B6" s="554">
        <f>SUM(B7:B17)</f>
        <v>478.87</v>
      </c>
      <c r="C6" s="554">
        <f>SUM(C7:C17)</f>
        <v>194.21</v>
      </c>
      <c r="D6" s="554"/>
      <c r="E6" s="554">
        <f>SUM(E7:E17)</f>
        <v>15.5</v>
      </c>
      <c r="F6" s="554">
        <f>SUM(F7:F17)</f>
        <v>0.5</v>
      </c>
      <c r="G6" s="554">
        <f>SUM(G7:G17)</f>
        <v>268.66</v>
      </c>
    </row>
    <row r="7" s="394" customFormat="true" ht="15" customHeight="true" spans="1:7">
      <c r="A7" s="555" t="s">
        <v>11</v>
      </c>
      <c r="B7" s="554">
        <f t="shared" ref="B7:B18" si="1">SUM(C7:G7)</f>
        <v>63.79</v>
      </c>
      <c r="C7" s="556">
        <v>61.41</v>
      </c>
      <c r="D7" s="556"/>
      <c r="E7" s="556"/>
      <c r="F7" s="556">
        <v>0.5</v>
      </c>
      <c r="G7" s="556">
        <v>1.88</v>
      </c>
    </row>
    <row r="8" s="394" customFormat="true" ht="15" customHeight="true" spans="1:7">
      <c r="A8" s="557" t="s">
        <v>12</v>
      </c>
      <c r="B8" s="554">
        <f t="shared" si="1"/>
        <v>1.28</v>
      </c>
      <c r="C8" s="556"/>
      <c r="D8" s="556"/>
      <c r="E8" s="556">
        <v>0.5</v>
      </c>
      <c r="F8" s="556"/>
      <c r="G8" s="556">
        <v>0.78</v>
      </c>
    </row>
    <row r="9" s="394" customFormat="true" ht="15" customHeight="true" spans="1:7">
      <c r="A9" s="558" t="s">
        <v>13</v>
      </c>
      <c r="B9" s="554">
        <f t="shared" si="1"/>
        <v>0.08</v>
      </c>
      <c r="C9" s="556"/>
      <c r="D9" s="556"/>
      <c r="E9" s="556"/>
      <c r="F9" s="556"/>
      <c r="G9" s="556">
        <v>0.08</v>
      </c>
    </row>
    <row r="10" s="394" customFormat="true" ht="15" customHeight="true" spans="1:7">
      <c r="A10" s="555" t="s">
        <v>14</v>
      </c>
      <c r="B10" s="554">
        <f t="shared" si="1"/>
        <v>62.96</v>
      </c>
      <c r="C10" s="556">
        <v>60.23</v>
      </c>
      <c r="D10" s="556"/>
      <c r="E10" s="556"/>
      <c r="F10" s="556"/>
      <c r="G10" s="556">
        <v>2.73</v>
      </c>
    </row>
    <row r="11" s="394" customFormat="true" ht="15" customHeight="true" spans="1:7">
      <c r="A11" s="555" t="s">
        <v>15</v>
      </c>
      <c r="B11" s="554">
        <f t="shared" si="1"/>
        <v>42.19</v>
      </c>
      <c r="C11" s="556">
        <v>41.99</v>
      </c>
      <c r="D11" s="556"/>
      <c r="E11" s="556"/>
      <c r="F11" s="556"/>
      <c r="G11" s="556">
        <v>0.2</v>
      </c>
    </row>
    <row r="12" s="394" customFormat="true" ht="15" customHeight="true" spans="1:7">
      <c r="A12" s="555" t="s">
        <v>16</v>
      </c>
      <c r="B12" s="554">
        <f t="shared" si="1"/>
        <v>30.74</v>
      </c>
      <c r="C12" s="556">
        <v>30.58</v>
      </c>
      <c r="D12" s="556"/>
      <c r="E12" s="556"/>
      <c r="F12" s="556"/>
      <c r="G12" s="556">
        <v>0.16</v>
      </c>
    </row>
    <row r="13" s="394" customFormat="true" ht="15" customHeight="true" spans="1:7">
      <c r="A13" s="557" t="s">
        <v>17</v>
      </c>
      <c r="B13" s="554">
        <f t="shared" si="1"/>
        <v>155.93</v>
      </c>
      <c r="C13" s="556"/>
      <c r="D13" s="556"/>
      <c r="E13" s="556">
        <v>15</v>
      </c>
      <c r="F13" s="556"/>
      <c r="G13" s="556">
        <v>140.93</v>
      </c>
    </row>
    <row r="14" s="394" customFormat="true" ht="15" customHeight="true" spans="1:7">
      <c r="A14" s="557" t="s">
        <v>18</v>
      </c>
      <c r="B14" s="554">
        <f t="shared" si="1"/>
        <v>41.79</v>
      </c>
      <c r="C14" s="556"/>
      <c r="D14" s="556"/>
      <c r="E14" s="556"/>
      <c r="F14" s="556"/>
      <c r="G14" s="556">
        <v>41.79</v>
      </c>
    </row>
    <row r="15" s="394" customFormat="true" ht="15" customHeight="true" spans="1:7">
      <c r="A15" s="557" t="s">
        <v>19</v>
      </c>
      <c r="B15" s="554">
        <f t="shared" si="1"/>
        <v>60.89</v>
      </c>
      <c r="C15" s="556"/>
      <c r="D15" s="556"/>
      <c r="E15" s="556"/>
      <c r="F15" s="556"/>
      <c r="G15" s="556">
        <v>60.89</v>
      </c>
    </row>
    <row r="16" s="394" customFormat="true" ht="15" customHeight="true" spans="1:7">
      <c r="A16" s="557" t="s">
        <v>20</v>
      </c>
      <c r="B16" s="554">
        <f t="shared" si="1"/>
        <v>5.91</v>
      </c>
      <c r="C16" s="556"/>
      <c r="D16" s="556"/>
      <c r="E16" s="556"/>
      <c r="F16" s="556"/>
      <c r="G16" s="556">
        <v>5.91</v>
      </c>
    </row>
    <row r="17" s="394" customFormat="true" ht="15" customHeight="true" spans="1:7">
      <c r="A17" s="557" t="s">
        <v>21</v>
      </c>
      <c r="B17" s="554">
        <f t="shared" si="1"/>
        <v>13.31</v>
      </c>
      <c r="C17" s="556"/>
      <c r="D17" s="556"/>
      <c r="E17" s="556"/>
      <c r="F17" s="556"/>
      <c r="G17" s="556">
        <v>13.31</v>
      </c>
    </row>
    <row r="18" s="394" customFormat="true" ht="15" customHeight="true" spans="1:7">
      <c r="A18" s="559" t="s">
        <v>22</v>
      </c>
      <c r="B18" s="554">
        <f t="shared" ref="B18:G18" si="2">SUM(B19:B28)</f>
        <v>717.19</v>
      </c>
      <c r="C18" s="554">
        <f t="shared" si="2"/>
        <v>145.15</v>
      </c>
      <c r="D18" s="554">
        <f t="shared" si="2"/>
        <v>317</v>
      </c>
      <c r="E18" s="554">
        <f t="shared" si="2"/>
        <v>4.5</v>
      </c>
      <c r="F18" s="554">
        <f t="shared" si="2"/>
        <v>0</v>
      </c>
      <c r="G18" s="554">
        <f t="shared" si="2"/>
        <v>250.54</v>
      </c>
    </row>
    <row r="19" s="394" customFormat="true" ht="15" customHeight="true" spans="1:7">
      <c r="A19" s="560" t="s">
        <v>23</v>
      </c>
      <c r="B19" s="554">
        <f t="shared" ref="B19:B28" si="3">SUM(C19:G19)</f>
        <v>62.85</v>
      </c>
      <c r="C19" s="556"/>
      <c r="D19" s="556">
        <v>56.1</v>
      </c>
      <c r="E19" s="556"/>
      <c r="F19" s="556"/>
      <c r="G19" s="556">
        <v>6.75</v>
      </c>
    </row>
    <row r="20" s="394" customFormat="true" ht="15" customHeight="true" spans="1:7">
      <c r="A20" s="560" t="s">
        <v>24</v>
      </c>
      <c r="B20" s="554">
        <f t="shared" si="3"/>
        <v>61.54</v>
      </c>
      <c r="C20" s="556"/>
      <c r="D20" s="556">
        <v>55.81</v>
      </c>
      <c r="E20" s="556"/>
      <c r="F20" s="556"/>
      <c r="G20" s="556">
        <v>5.73</v>
      </c>
    </row>
    <row r="21" s="394" customFormat="true" ht="15" customHeight="true" spans="1:7">
      <c r="A21" s="560" t="s">
        <v>25</v>
      </c>
      <c r="B21" s="554">
        <f t="shared" si="3"/>
        <v>182.9</v>
      </c>
      <c r="C21" s="556">
        <v>18.13</v>
      </c>
      <c r="D21" s="556">
        <v>50.94</v>
      </c>
      <c r="E21" s="556">
        <v>1</v>
      </c>
      <c r="F21" s="556"/>
      <c r="G21" s="556">
        <v>112.83</v>
      </c>
    </row>
    <row r="22" s="394" customFormat="true" ht="15" customHeight="true" spans="1:7">
      <c r="A22" s="561" t="s">
        <v>26</v>
      </c>
      <c r="B22" s="554">
        <f t="shared" si="3"/>
        <v>90.83</v>
      </c>
      <c r="C22" s="556">
        <v>16.5</v>
      </c>
      <c r="D22" s="556">
        <v>42.78</v>
      </c>
      <c r="E22" s="556">
        <v>0.5</v>
      </c>
      <c r="F22" s="556"/>
      <c r="G22" s="556">
        <v>31.05</v>
      </c>
    </row>
    <row r="23" s="394" customFormat="true" ht="15" customHeight="true" spans="1:7">
      <c r="A23" s="561" t="s">
        <v>27</v>
      </c>
      <c r="B23" s="554">
        <f t="shared" si="3"/>
        <v>87.66</v>
      </c>
      <c r="C23" s="556">
        <v>18</v>
      </c>
      <c r="D23" s="556">
        <v>42.67</v>
      </c>
      <c r="E23" s="556">
        <v>0.5</v>
      </c>
      <c r="F23" s="556"/>
      <c r="G23" s="556">
        <v>26.49</v>
      </c>
    </row>
    <row r="24" s="394" customFormat="true" ht="15" customHeight="true" spans="1:7">
      <c r="A24" s="561" t="s">
        <v>28</v>
      </c>
      <c r="B24" s="554">
        <f t="shared" si="3"/>
        <v>150.56</v>
      </c>
      <c r="C24" s="556">
        <v>19.47</v>
      </c>
      <c r="D24" s="556">
        <v>68.7</v>
      </c>
      <c r="E24" s="556">
        <v>0.5</v>
      </c>
      <c r="F24" s="556"/>
      <c r="G24" s="556">
        <v>61.89</v>
      </c>
    </row>
    <row r="25" s="394" customFormat="true" ht="15" customHeight="true" spans="1:7">
      <c r="A25" s="562" t="s">
        <v>29</v>
      </c>
      <c r="B25" s="554">
        <f t="shared" si="3"/>
        <v>33.19</v>
      </c>
      <c r="C25" s="556">
        <v>31.01</v>
      </c>
      <c r="D25" s="556"/>
      <c r="E25" s="556">
        <v>0.5</v>
      </c>
      <c r="F25" s="564"/>
      <c r="G25" s="556">
        <v>1.68</v>
      </c>
    </row>
    <row r="26" s="394" customFormat="true" ht="15" customHeight="true" spans="1:7">
      <c r="A26" s="562" t="s">
        <v>30</v>
      </c>
      <c r="B26" s="554">
        <f t="shared" si="3"/>
        <v>15.68</v>
      </c>
      <c r="C26" s="556">
        <v>14.3</v>
      </c>
      <c r="D26" s="556"/>
      <c r="E26" s="556">
        <v>0.5</v>
      </c>
      <c r="F26" s="556"/>
      <c r="G26" s="565">
        <v>0.88</v>
      </c>
    </row>
    <row r="27" s="394" customFormat="true" ht="15" customHeight="true" spans="1:7">
      <c r="A27" s="562" t="s">
        <v>31</v>
      </c>
      <c r="B27" s="554">
        <f t="shared" si="3"/>
        <v>19.93</v>
      </c>
      <c r="C27" s="556">
        <v>18.47</v>
      </c>
      <c r="D27" s="556"/>
      <c r="E27" s="556">
        <v>0.5</v>
      </c>
      <c r="F27" s="556"/>
      <c r="G27" s="565">
        <v>0.96</v>
      </c>
    </row>
    <row r="28" s="394" customFormat="true" ht="15" customHeight="true" spans="1:7">
      <c r="A28" s="562" t="s">
        <v>32</v>
      </c>
      <c r="B28" s="554">
        <f t="shared" si="3"/>
        <v>12.05</v>
      </c>
      <c r="C28" s="556">
        <v>9.27</v>
      </c>
      <c r="D28" s="556"/>
      <c r="E28" s="556">
        <v>0.5</v>
      </c>
      <c r="F28" s="556"/>
      <c r="G28" s="565">
        <v>2.28</v>
      </c>
    </row>
    <row r="29" customHeight="true" spans="2:7">
      <c r="B29" s="139"/>
      <c r="C29" s="139"/>
      <c r="D29" s="139"/>
      <c r="E29" s="139"/>
      <c r="F29" s="139"/>
      <c r="G29" s="139"/>
    </row>
    <row r="30" customHeight="true" spans="2:7">
      <c r="B30" s="139"/>
      <c r="C30" s="139"/>
      <c r="D30" s="139"/>
      <c r="E30" s="139"/>
      <c r="F30" s="139"/>
      <c r="G30" s="139"/>
    </row>
    <row r="31" customHeight="true" spans="2:7">
      <c r="B31" s="139"/>
      <c r="C31" s="139"/>
      <c r="D31" s="139"/>
      <c r="E31" s="139"/>
      <c r="F31" s="139"/>
      <c r="G31" s="139"/>
    </row>
  </sheetData>
  <mergeCells count="1">
    <mergeCell ref="A2:G2"/>
  </mergeCells>
  <printOptions horizontalCentered="true"/>
  <pageMargins left="0.39375" right="0.236111111111111" top="0.275" bottom="0.156944444444444" header="0.196527777777778" footer="0.39375"/>
  <pageSetup paperSize="9" scale="97"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 sqref="A2:D2"/>
    </sheetView>
  </sheetViews>
  <sheetFormatPr defaultColWidth="9" defaultRowHeight="14.25" outlineLevelCol="3"/>
  <cols>
    <col min="1" max="1" width="31.45" style="230" customWidth="true"/>
    <col min="2" max="3" width="25.4416666666667" style="230" customWidth="true"/>
    <col min="4" max="4" width="28.6333333333333" style="230" customWidth="true"/>
    <col min="5" max="16384" width="9" style="230"/>
  </cols>
  <sheetData>
    <row r="1" ht="27" customHeight="true" spans="1:1">
      <c r="A1" s="231" t="s">
        <v>333</v>
      </c>
    </row>
    <row r="2" ht="41.25" customHeight="true" spans="1:4">
      <c r="A2" s="232" t="s">
        <v>334</v>
      </c>
      <c r="B2" s="232"/>
      <c r="C2" s="232"/>
      <c r="D2" s="232"/>
    </row>
    <row r="3" ht="24" customHeight="true" spans="1:4">
      <c r="A3" s="233" t="s">
        <v>335</v>
      </c>
      <c r="B3" s="234" t="s">
        <v>336</v>
      </c>
      <c r="C3" s="234"/>
      <c r="D3" s="234"/>
    </row>
    <row r="4" s="230" customFormat="true" ht="33" customHeight="true" spans="1:4">
      <c r="A4" s="233"/>
      <c r="B4" s="235" t="s">
        <v>337</v>
      </c>
      <c r="C4" s="235" t="s">
        <v>338</v>
      </c>
      <c r="D4" s="235" t="s">
        <v>339</v>
      </c>
    </row>
    <row r="5" s="230" customFormat="true" ht="27" customHeight="true" spans="1:4">
      <c r="A5" s="233" t="s">
        <v>340</v>
      </c>
      <c r="B5" s="233">
        <v>6</v>
      </c>
      <c r="C5" s="233">
        <v>300</v>
      </c>
      <c r="D5" s="236">
        <v>3</v>
      </c>
    </row>
    <row r="6" s="230" customFormat="true" ht="33" customHeight="true" spans="1:4">
      <c r="A6" s="237" t="s">
        <v>208</v>
      </c>
      <c r="B6" s="44">
        <v>2</v>
      </c>
      <c r="C6" s="44">
        <v>300</v>
      </c>
      <c r="D6" s="238">
        <v>2.2</v>
      </c>
    </row>
    <row r="7" s="230" customFormat="true" ht="24.75" customHeight="true" spans="1:4">
      <c r="A7" s="237" t="s">
        <v>226</v>
      </c>
      <c r="B7" s="44">
        <v>1</v>
      </c>
      <c r="C7" s="44"/>
      <c r="D7" s="238">
        <v>0.2</v>
      </c>
    </row>
    <row r="8" s="230" customFormat="true" ht="21" customHeight="true" spans="1:4">
      <c r="A8" s="237" t="s">
        <v>227</v>
      </c>
      <c r="B8" s="44">
        <v>1</v>
      </c>
      <c r="C8" s="44"/>
      <c r="D8" s="238">
        <v>0.2</v>
      </c>
    </row>
    <row r="9" s="230" customFormat="true" ht="21" customHeight="true" spans="1:4">
      <c r="A9" s="237" t="s">
        <v>228</v>
      </c>
      <c r="B9" s="44">
        <v>1</v>
      </c>
      <c r="C9" s="44"/>
      <c r="D9" s="238">
        <v>0.2</v>
      </c>
    </row>
    <row r="10" s="230" customFormat="true" ht="21" customHeight="true" spans="1:4">
      <c r="A10" s="237" t="s">
        <v>229</v>
      </c>
      <c r="B10" s="44">
        <v>1</v>
      </c>
      <c r="C10" s="44"/>
      <c r="D10" s="238">
        <v>0.2</v>
      </c>
    </row>
    <row r="11" s="230" customFormat="true" ht="62" customHeight="true" spans="1:4">
      <c r="A11" s="239" t="s">
        <v>341</v>
      </c>
      <c r="B11" s="239"/>
      <c r="C11" s="239"/>
      <c r="D11" s="239"/>
    </row>
    <row r="12" spans="2:3">
      <c r="B12" s="240"/>
      <c r="C12" s="240"/>
    </row>
  </sheetData>
  <mergeCells count="4">
    <mergeCell ref="A2:D2"/>
    <mergeCell ref="B3:D3"/>
    <mergeCell ref="A11:D11"/>
    <mergeCell ref="A3:A4"/>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3"/>
  <sheetViews>
    <sheetView zoomScale="120" zoomScaleNormal="120" workbookViewId="0">
      <selection activeCell="J6" sqref="J6"/>
    </sheetView>
  </sheetViews>
  <sheetFormatPr defaultColWidth="9" defaultRowHeight="14.25" outlineLevelCol="7"/>
  <cols>
    <col min="1" max="1" width="19.6333333333333" style="210" customWidth="true"/>
    <col min="2" max="2" width="9.45" style="210" customWidth="true"/>
    <col min="3" max="8" width="8.75" style="210" customWidth="true"/>
    <col min="9" max="16384" width="9" style="210"/>
  </cols>
  <sheetData>
    <row r="1" ht="24" customHeight="true" spans="1:8">
      <c r="A1" s="211" t="s">
        <v>342</v>
      </c>
      <c r="B1" s="211"/>
      <c r="C1" s="211"/>
      <c r="D1" s="211"/>
      <c r="E1" s="211"/>
      <c r="F1" s="211"/>
      <c r="G1" s="211"/>
      <c r="H1" s="211"/>
    </row>
    <row r="2" ht="65" customHeight="true" spans="1:8">
      <c r="A2" s="212" t="s">
        <v>343</v>
      </c>
      <c r="B2" s="212"/>
      <c r="C2" s="212"/>
      <c r="D2" s="212"/>
      <c r="E2" s="212"/>
      <c r="F2" s="212"/>
      <c r="G2" s="212"/>
      <c r="H2" s="212"/>
    </row>
    <row r="3" ht="19" customHeight="true" spans="1:8">
      <c r="A3" s="213" t="s">
        <v>2</v>
      </c>
      <c r="B3" s="213"/>
      <c r="C3" s="213"/>
      <c r="D3" s="213"/>
      <c r="E3" s="213"/>
      <c r="F3" s="213"/>
      <c r="G3" s="213"/>
      <c r="H3" s="213"/>
    </row>
    <row r="4" ht="24" customHeight="true" spans="1:8">
      <c r="A4" s="214" t="s">
        <v>3</v>
      </c>
      <c r="B4" s="214" t="s">
        <v>4</v>
      </c>
      <c r="C4" s="215" t="s">
        <v>344</v>
      </c>
      <c r="D4" s="215"/>
      <c r="E4" s="215"/>
      <c r="F4" s="215"/>
      <c r="G4" s="215"/>
      <c r="H4" s="215"/>
    </row>
    <row r="5" ht="28.5" customHeight="true" spans="1:8">
      <c r="A5" s="214"/>
      <c r="B5" s="214"/>
      <c r="C5" s="216" t="s">
        <v>345</v>
      </c>
      <c r="D5" s="217"/>
      <c r="E5" s="216" t="s">
        <v>346</v>
      </c>
      <c r="F5" s="217"/>
      <c r="G5" s="218" t="s">
        <v>347</v>
      </c>
      <c r="H5" s="218"/>
    </row>
    <row r="6" ht="35" customHeight="true" spans="1:8">
      <c r="A6" s="214"/>
      <c r="B6" s="214"/>
      <c r="C6" s="218" t="s">
        <v>348</v>
      </c>
      <c r="D6" s="219" t="s">
        <v>223</v>
      </c>
      <c r="E6" s="218" t="s">
        <v>349</v>
      </c>
      <c r="F6" s="219" t="s">
        <v>223</v>
      </c>
      <c r="G6" s="218" t="s">
        <v>350</v>
      </c>
      <c r="H6" s="219" t="s">
        <v>223</v>
      </c>
    </row>
    <row r="7" ht="28.5" customHeight="true" spans="1:8">
      <c r="A7" s="220" t="s">
        <v>4</v>
      </c>
      <c r="B7" s="221">
        <f t="shared" ref="B7:B9" si="0">D7+F7+H7</f>
        <v>81.11</v>
      </c>
      <c r="C7" s="222">
        <v>4</v>
      </c>
      <c r="D7" s="223">
        <v>20</v>
      </c>
      <c r="E7" s="228">
        <v>1</v>
      </c>
      <c r="F7" s="229">
        <v>41.11</v>
      </c>
      <c r="G7" s="228">
        <v>1</v>
      </c>
      <c r="H7" s="229">
        <v>20</v>
      </c>
    </row>
    <row r="8" ht="33" customHeight="true" spans="1:8">
      <c r="A8" s="218" t="s">
        <v>208</v>
      </c>
      <c r="B8" s="221">
        <f t="shared" si="0"/>
        <v>10</v>
      </c>
      <c r="C8" s="218">
        <v>2</v>
      </c>
      <c r="D8" s="224">
        <v>10</v>
      </c>
      <c r="E8" s="183"/>
      <c r="F8" s="224"/>
      <c r="G8" s="218"/>
      <c r="H8" s="224"/>
    </row>
    <row r="9" ht="28.5" customHeight="true" spans="1:8">
      <c r="A9" s="225" t="s">
        <v>226</v>
      </c>
      <c r="B9" s="221">
        <f t="shared" si="0"/>
        <v>71.11</v>
      </c>
      <c r="C9" s="218">
        <v>2</v>
      </c>
      <c r="D9" s="224">
        <v>10</v>
      </c>
      <c r="E9" s="218">
        <v>1</v>
      </c>
      <c r="F9" s="224">
        <v>41.11</v>
      </c>
      <c r="G9" s="218">
        <v>1</v>
      </c>
      <c r="H9" s="224">
        <v>20</v>
      </c>
    </row>
    <row r="10" ht="23" customHeight="true" spans="1:8">
      <c r="A10" s="226" t="s">
        <v>351</v>
      </c>
      <c r="B10" s="226"/>
      <c r="C10" s="226"/>
      <c r="D10" s="226"/>
      <c r="E10" s="226"/>
      <c r="F10" s="226"/>
      <c r="G10" s="226"/>
      <c r="H10" s="226"/>
    </row>
    <row r="11" ht="59" customHeight="true" spans="1:8">
      <c r="A11" s="227" t="s">
        <v>352</v>
      </c>
      <c r="B11" s="227"/>
      <c r="C11" s="227"/>
      <c r="D11" s="227"/>
      <c r="E11" s="227"/>
      <c r="F11" s="227"/>
      <c r="G11" s="227"/>
      <c r="H11" s="227"/>
    </row>
    <row r="13" spans="2:2">
      <c r="B13" s="56"/>
    </row>
  </sheetData>
  <mergeCells count="11">
    <mergeCell ref="A1:H1"/>
    <mergeCell ref="A2:H2"/>
    <mergeCell ref="A3:H3"/>
    <mergeCell ref="C4:H4"/>
    <mergeCell ref="C5:D5"/>
    <mergeCell ref="E5:F5"/>
    <mergeCell ref="G5:H5"/>
    <mergeCell ref="A10:H10"/>
    <mergeCell ref="A11:H11"/>
    <mergeCell ref="A4:A6"/>
    <mergeCell ref="B4:B6"/>
  </mergeCells>
  <pageMargins left="0.751388888888889" right="0.751388888888889" top="1" bottom="1" header="0.5" footer="0.5"/>
  <pageSetup paperSize="9" scale="9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5"/>
  <sheetViews>
    <sheetView workbookViewId="0">
      <selection activeCell="A2" sqref="A2:P2"/>
    </sheetView>
  </sheetViews>
  <sheetFormatPr defaultColWidth="8.89166666666667" defaultRowHeight="14.25"/>
  <cols>
    <col min="1" max="1" width="18.3333333333333" style="56" customWidth="true"/>
    <col min="2" max="2" width="8.89166666666667" style="56"/>
    <col min="3" max="3" width="6.125" style="56" customWidth="true"/>
    <col min="4" max="4" width="7.625" style="56" customWidth="true"/>
    <col min="5" max="5" width="8.89166666666667" style="56"/>
    <col min="6" max="8" width="7.625" style="56" customWidth="true"/>
    <col min="9" max="10" width="7.375" style="56" customWidth="true"/>
    <col min="11" max="12" width="6.5" style="56" customWidth="true"/>
    <col min="13" max="13" width="7.5" style="56" customWidth="true"/>
    <col min="14" max="14" width="7.625" style="56" customWidth="true"/>
    <col min="15" max="16" width="6.875" style="56" customWidth="true"/>
    <col min="17" max="16384" width="8.89166666666667" style="56"/>
  </cols>
  <sheetData>
    <row r="1" spans="1:1">
      <c r="A1" s="56" t="s">
        <v>353</v>
      </c>
    </row>
    <row r="2" ht="20.25" spans="1:16">
      <c r="A2" s="178" t="s">
        <v>354</v>
      </c>
      <c r="B2" s="178"/>
      <c r="C2" s="178"/>
      <c r="D2" s="178"/>
      <c r="E2" s="178"/>
      <c r="F2" s="178"/>
      <c r="G2" s="178"/>
      <c r="H2" s="178"/>
      <c r="I2" s="178"/>
      <c r="J2" s="178"/>
      <c r="K2" s="178"/>
      <c r="L2" s="178"/>
      <c r="M2" s="178"/>
      <c r="N2" s="178"/>
      <c r="O2" s="178"/>
      <c r="P2" s="178"/>
    </row>
    <row r="3" ht="22.5" spans="1:16">
      <c r="A3" s="155"/>
      <c r="B3" s="179"/>
      <c r="C3" s="179"/>
      <c r="D3" s="179"/>
      <c r="E3" s="179"/>
      <c r="F3" s="179"/>
      <c r="G3" s="179"/>
      <c r="H3" s="179"/>
      <c r="I3" s="179"/>
      <c r="J3" s="179"/>
      <c r="K3" s="179"/>
      <c r="L3" s="179"/>
      <c r="M3" s="179"/>
      <c r="N3" s="140" t="s">
        <v>2</v>
      </c>
      <c r="O3" s="129"/>
      <c r="P3" s="129"/>
    </row>
    <row r="4" ht="18" customHeight="true" spans="1:16">
      <c r="A4" s="180" t="s">
        <v>3</v>
      </c>
      <c r="B4" s="176" t="s">
        <v>355</v>
      </c>
      <c r="C4" s="181" t="s">
        <v>200</v>
      </c>
      <c r="D4" s="181"/>
      <c r="E4" s="181"/>
      <c r="F4" s="181"/>
      <c r="G4" s="181"/>
      <c r="H4" s="181"/>
      <c r="I4" s="181"/>
      <c r="J4" s="181"/>
      <c r="K4" s="181"/>
      <c r="L4" s="181"/>
      <c r="M4" s="181"/>
      <c r="N4" s="181"/>
      <c r="O4" s="181"/>
      <c r="P4" s="197"/>
    </row>
    <row r="5" ht="16" customHeight="true" spans="1:16">
      <c r="A5" s="180"/>
      <c r="B5" s="176"/>
      <c r="C5" s="182" t="s">
        <v>356</v>
      </c>
      <c r="D5" s="183"/>
      <c r="E5" s="183"/>
      <c r="F5" s="183"/>
      <c r="G5" s="191" t="s">
        <v>357</v>
      </c>
      <c r="H5" s="192"/>
      <c r="I5" s="191" t="s">
        <v>358</v>
      </c>
      <c r="J5" s="192"/>
      <c r="K5" s="191" t="s">
        <v>359</v>
      </c>
      <c r="L5" s="192"/>
      <c r="M5" s="198" t="s">
        <v>360</v>
      </c>
      <c r="N5" s="198"/>
      <c r="O5" s="199" t="s">
        <v>361</v>
      </c>
      <c r="P5" s="200"/>
    </row>
    <row r="6" ht="36" customHeight="true" spans="1:16">
      <c r="A6" s="180"/>
      <c r="B6" s="176"/>
      <c r="C6" s="184" t="s">
        <v>362</v>
      </c>
      <c r="D6" s="185"/>
      <c r="E6" s="185" t="s">
        <v>363</v>
      </c>
      <c r="F6" s="185"/>
      <c r="G6" s="193"/>
      <c r="H6" s="194"/>
      <c r="I6" s="193"/>
      <c r="J6" s="194"/>
      <c r="K6" s="193"/>
      <c r="L6" s="194"/>
      <c r="M6" s="201" t="s">
        <v>364</v>
      </c>
      <c r="N6" s="202"/>
      <c r="O6" s="199"/>
      <c r="P6" s="200"/>
    </row>
    <row r="7" ht="39" customHeight="true" spans="1:16">
      <c r="A7" s="180"/>
      <c r="B7" s="176"/>
      <c r="C7" s="184" t="s">
        <v>365</v>
      </c>
      <c r="D7" s="186" t="s">
        <v>366</v>
      </c>
      <c r="E7" s="185" t="s">
        <v>367</v>
      </c>
      <c r="F7" s="186" t="s">
        <v>366</v>
      </c>
      <c r="G7" s="185" t="s">
        <v>368</v>
      </c>
      <c r="H7" s="186" t="s">
        <v>366</v>
      </c>
      <c r="I7" s="185" t="s">
        <v>368</v>
      </c>
      <c r="J7" s="186" t="s">
        <v>366</v>
      </c>
      <c r="K7" s="186" t="s">
        <v>369</v>
      </c>
      <c r="L7" s="186" t="s">
        <v>366</v>
      </c>
      <c r="M7" s="185" t="s">
        <v>370</v>
      </c>
      <c r="N7" s="186" t="s">
        <v>366</v>
      </c>
      <c r="O7" s="203" t="s">
        <v>371</v>
      </c>
      <c r="P7" s="204" t="s">
        <v>372</v>
      </c>
    </row>
    <row r="8" ht="20" customHeight="true" spans="1:16">
      <c r="A8" s="165" t="s">
        <v>4</v>
      </c>
      <c r="B8" s="187">
        <f>D8+F8+H8+J8+L8+N8+P8</f>
        <v>13.19</v>
      </c>
      <c r="C8" s="188">
        <f t="shared" ref="C8:N8" si="0">SUM(C9:C15)</f>
        <v>4</v>
      </c>
      <c r="D8" s="187">
        <v>1</v>
      </c>
      <c r="E8" s="188">
        <f t="shared" si="0"/>
        <v>88</v>
      </c>
      <c r="F8" s="187">
        <v>0.94</v>
      </c>
      <c r="G8" s="188">
        <f t="shared" si="0"/>
        <v>250</v>
      </c>
      <c r="H8" s="187">
        <f t="shared" si="0"/>
        <v>1.25</v>
      </c>
      <c r="I8" s="188">
        <f t="shared" si="0"/>
        <v>150</v>
      </c>
      <c r="J8" s="187">
        <f t="shared" si="0"/>
        <v>3</v>
      </c>
      <c r="K8" s="188">
        <f t="shared" si="0"/>
        <v>1</v>
      </c>
      <c r="L8" s="187">
        <f t="shared" si="0"/>
        <v>3</v>
      </c>
      <c r="M8" s="188">
        <f t="shared" si="0"/>
        <v>2</v>
      </c>
      <c r="N8" s="187">
        <f t="shared" si="0"/>
        <v>2</v>
      </c>
      <c r="O8" s="205">
        <v>1</v>
      </c>
      <c r="P8" s="206">
        <v>2</v>
      </c>
    </row>
    <row r="9" ht="20" customHeight="true" spans="1:16">
      <c r="A9" s="168" t="s">
        <v>21</v>
      </c>
      <c r="B9" s="187">
        <f>F9+H9+J9+L9+N9+P9</f>
        <v>8.79</v>
      </c>
      <c r="C9" s="171"/>
      <c r="D9" s="189"/>
      <c r="E9" s="171">
        <v>88</v>
      </c>
      <c r="F9" s="195">
        <v>0.94</v>
      </c>
      <c r="G9" s="171">
        <v>250</v>
      </c>
      <c r="H9" s="195">
        <v>1.25</v>
      </c>
      <c r="I9" s="171">
        <v>30</v>
      </c>
      <c r="J9" s="189">
        <v>0.6</v>
      </c>
      <c r="K9" s="171">
        <v>1</v>
      </c>
      <c r="L9" s="189">
        <v>3</v>
      </c>
      <c r="M9" s="171">
        <v>1</v>
      </c>
      <c r="N9" s="189">
        <v>1</v>
      </c>
      <c r="O9" s="207">
        <v>1</v>
      </c>
      <c r="P9" s="206">
        <v>2</v>
      </c>
    </row>
    <row r="10" ht="20" customHeight="true" spans="1:16">
      <c r="A10" s="190" t="s">
        <v>14</v>
      </c>
      <c r="B10" s="187">
        <f>F10+H10+J10+L10+N10</f>
        <v>1.2</v>
      </c>
      <c r="C10" s="171"/>
      <c r="D10" s="189"/>
      <c r="E10" s="171"/>
      <c r="F10" s="196"/>
      <c r="G10" s="171"/>
      <c r="H10" s="196"/>
      <c r="I10" s="171">
        <v>60</v>
      </c>
      <c r="J10" s="189">
        <v>1.2</v>
      </c>
      <c r="K10" s="171"/>
      <c r="L10" s="189"/>
      <c r="M10" s="171"/>
      <c r="N10" s="189"/>
      <c r="O10" s="208"/>
      <c r="P10" s="206"/>
    </row>
    <row r="11" ht="20" customHeight="true" spans="1:16">
      <c r="A11" s="190" t="s">
        <v>11</v>
      </c>
      <c r="B11" s="187">
        <f>F11+H11+J11+L11+N11</f>
        <v>1.2</v>
      </c>
      <c r="C11" s="171"/>
      <c r="D11" s="189"/>
      <c r="E11" s="171"/>
      <c r="F11" s="171"/>
      <c r="G11" s="171"/>
      <c r="H11" s="171"/>
      <c r="I11" s="171">
        <v>60</v>
      </c>
      <c r="J11" s="189">
        <v>1.2</v>
      </c>
      <c r="K11" s="171"/>
      <c r="L11" s="189"/>
      <c r="M11" s="171"/>
      <c r="N11" s="189"/>
      <c r="O11" s="208"/>
      <c r="P11" s="206"/>
    </row>
    <row r="12" ht="20" customHeight="true" spans="1:16">
      <c r="A12" s="171" t="s">
        <v>312</v>
      </c>
      <c r="B12" s="187">
        <f>D12</f>
        <v>0.25</v>
      </c>
      <c r="C12" s="171">
        <v>1</v>
      </c>
      <c r="D12" s="189">
        <v>0.25</v>
      </c>
      <c r="E12" s="171"/>
      <c r="F12" s="171"/>
      <c r="G12" s="171"/>
      <c r="H12" s="171"/>
      <c r="I12" s="171"/>
      <c r="J12" s="171"/>
      <c r="K12" s="171"/>
      <c r="L12" s="171"/>
      <c r="M12" s="171"/>
      <c r="N12" s="189"/>
      <c r="O12" s="209"/>
      <c r="P12" s="206"/>
    </row>
    <row r="13" ht="20" customHeight="true" spans="1:16">
      <c r="A13" s="68" t="s">
        <v>373</v>
      </c>
      <c r="B13" s="187">
        <f t="shared" ref="B13:B15" si="1">D13+N13</f>
        <v>1.25</v>
      </c>
      <c r="C13" s="171">
        <v>1</v>
      </c>
      <c r="D13" s="189">
        <v>0.25</v>
      </c>
      <c r="E13" s="171"/>
      <c r="F13" s="171"/>
      <c r="G13" s="171"/>
      <c r="H13" s="171"/>
      <c r="I13" s="171"/>
      <c r="J13" s="171"/>
      <c r="K13" s="171"/>
      <c r="L13" s="171"/>
      <c r="M13" s="171">
        <v>1</v>
      </c>
      <c r="N13" s="189">
        <v>1</v>
      </c>
      <c r="O13" s="209"/>
      <c r="P13" s="206"/>
    </row>
    <row r="14" ht="20" customHeight="true" spans="1:16">
      <c r="A14" s="68" t="s">
        <v>374</v>
      </c>
      <c r="B14" s="187">
        <f t="shared" si="1"/>
        <v>0.25</v>
      </c>
      <c r="C14" s="171">
        <v>1</v>
      </c>
      <c r="D14" s="189">
        <v>0.25</v>
      </c>
      <c r="E14" s="171"/>
      <c r="F14" s="171"/>
      <c r="G14" s="171"/>
      <c r="H14" s="171"/>
      <c r="I14" s="171"/>
      <c r="J14" s="171"/>
      <c r="K14" s="171"/>
      <c r="L14" s="171"/>
      <c r="M14" s="171"/>
      <c r="N14" s="189"/>
      <c r="O14" s="209"/>
      <c r="P14" s="206"/>
    </row>
    <row r="15" ht="20" customHeight="true" spans="1:16">
      <c r="A15" s="68" t="s">
        <v>327</v>
      </c>
      <c r="B15" s="187">
        <f t="shared" si="1"/>
        <v>0.25</v>
      </c>
      <c r="C15" s="171">
        <v>1</v>
      </c>
      <c r="D15" s="189">
        <v>0.25</v>
      </c>
      <c r="E15" s="171"/>
      <c r="F15" s="171"/>
      <c r="G15" s="171"/>
      <c r="H15" s="171"/>
      <c r="I15" s="171"/>
      <c r="J15" s="171"/>
      <c r="K15" s="171"/>
      <c r="L15" s="171"/>
      <c r="M15" s="171"/>
      <c r="N15" s="171"/>
      <c r="O15" s="209"/>
      <c r="P15" s="206"/>
    </row>
  </sheetData>
  <mergeCells count="13">
    <mergeCell ref="A2:P2"/>
    <mergeCell ref="C4:P4"/>
    <mergeCell ref="C5:F5"/>
    <mergeCell ref="M5:N5"/>
    <mergeCell ref="C6:D6"/>
    <mergeCell ref="E6:F6"/>
    <mergeCell ref="M6:N6"/>
    <mergeCell ref="A4:A7"/>
    <mergeCell ref="B4:B7"/>
    <mergeCell ref="G5:H6"/>
    <mergeCell ref="I5:J6"/>
    <mergeCell ref="K5:L6"/>
    <mergeCell ref="O5:P6"/>
  </mergeCells>
  <pageMargins left="0.751388888888889" right="0.751388888888889" top="1" bottom="1" header="0.5" footer="0.5"/>
  <pageSetup paperSize="9" scale="9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3"/>
  <sheetViews>
    <sheetView workbookViewId="0">
      <selection activeCell="F18" sqref="F18"/>
    </sheetView>
  </sheetViews>
  <sheetFormatPr defaultColWidth="8.89166666666667" defaultRowHeight="14.25" outlineLevelCol="5"/>
  <cols>
    <col min="1" max="1" width="22.4416666666667" style="56" customWidth="true"/>
    <col min="2" max="2" width="11.125" style="152" customWidth="true"/>
    <col min="3" max="6" width="12.625" style="56" customWidth="true"/>
    <col min="7" max="7" width="8.89166666666667" style="56"/>
    <col min="8" max="8" width="12.6333333333333" style="56"/>
    <col min="9" max="16384" width="8.89166666666667" style="56"/>
  </cols>
  <sheetData>
    <row r="1" spans="1:1">
      <c r="A1" s="56" t="s">
        <v>375</v>
      </c>
    </row>
    <row r="2" ht="20.25" spans="1:6">
      <c r="A2" s="153" t="s">
        <v>376</v>
      </c>
      <c r="B2" s="153"/>
      <c r="C2" s="154"/>
      <c r="D2" s="154"/>
      <c r="E2" s="154"/>
      <c r="F2" s="154"/>
    </row>
    <row r="3" ht="22.5" spans="1:6">
      <c r="A3" s="155"/>
      <c r="B3" s="155"/>
      <c r="C3" s="156"/>
      <c r="D3" s="156"/>
      <c r="E3" s="156"/>
      <c r="F3" s="174" t="s">
        <v>2</v>
      </c>
    </row>
    <row r="4" ht="36" customHeight="true" spans="1:6">
      <c r="A4" s="157" t="s">
        <v>3</v>
      </c>
      <c r="B4" s="68" t="s">
        <v>4</v>
      </c>
      <c r="C4" s="158" t="s">
        <v>201</v>
      </c>
      <c r="D4" s="158"/>
      <c r="E4" s="158"/>
      <c r="F4" s="175"/>
    </row>
    <row r="5" ht="43" customHeight="true" spans="1:6">
      <c r="A5" s="159"/>
      <c r="B5" s="68"/>
      <c r="C5" s="160" t="s">
        <v>377</v>
      </c>
      <c r="D5" s="161"/>
      <c r="E5" s="160" t="s">
        <v>378</v>
      </c>
      <c r="F5" s="161"/>
    </row>
    <row r="6" ht="34" customHeight="true" spans="1:6">
      <c r="A6" s="159"/>
      <c r="B6" s="68"/>
      <c r="C6" s="162"/>
      <c r="D6" s="163"/>
      <c r="E6" s="162"/>
      <c r="F6" s="163"/>
    </row>
    <row r="7" ht="26" customHeight="true" spans="1:6">
      <c r="A7" s="164"/>
      <c r="B7" s="68"/>
      <c r="C7" s="163" t="s">
        <v>368</v>
      </c>
      <c r="D7" s="163" t="s">
        <v>53</v>
      </c>
      <c r="E7" s="163" t="s">
        <v>368</v>
      </c>
      <c r="F7" s="163" t="s">
        <v>53</v>
      </c>
    </row>
    <row r="8" ht="28" customHeight="true" spans="1:6">
      <c r="A8" s="165" t="s">
        <v>4</v>
      </c>
      <c r="B8" s="66">
        <f>D8+F8</f>
        <v>6.1</v>
      </c>
      <c r="C8" s="166">
        <v>12</v>
      </c>
      <c r="D8" s="167">
        <v>3.38</v>
      </c>
      <c r="E8" s="176">
        <f>SUM(E9:E13)</f>
        <v>949</v>
      </c>
      <c r="F8" s="177">
        <f>SUM(F9:F13)</f>
        <v>2.72</v>
      </c>
    </row>
    <row r="9" ht="28" customHeight="true" spans="1:6">
      <c r="A9" s="168" t="s">
        <v>21</v>
      </c>
      <c r="B9" s="66">
        <f>D9+F9</f>
        <v>4.52</v>
      </c>
      <c r="C9" s="169">
        <v>12</v>
      </c>
      <c r="D9" s="170">
        <v>3.38</v>
      </c>
      <c r="E9" s="168">
        <v>399</v>
      </c>
      <c r="F9" s="177">
        <v>1.14</v>
      </c>
    </row>
    <row r="10" ht="28" customHeight="true" spans="1:6">
      <c r="A10" s="171" t="s">
        <v>312</v>
      </c>
      <c r="B10" s="172">
        <f t="shared" ref="B10:B13" si="0">F10</f>
        <v>0.71</v>
      </c>
      <c r="C10" s="171"/>
      <c r="D10" s="173"/>
      <c r="E10" s="171">
        <v>250</v>
      </c>
      <c r="F10" s="177">
        <v>0.71</v>
      </c>
    </row>
    <row r="11" ht="28" customHeight="true" spans="1:6">
      <c r="A11" s="68" t="s">
        <v>373</v>
      </c>
      <c r="B11" s="66">
        <f t="shared" si="0"/>
        <v>0.29</v>
      </c>
      <c r="C11" s="68"/>
      <c r="D11" s="69"/>
      <c r="E11" s="68">
        <v>100</v>
      </c>
      <c r="F11" s="177">
        <v>0.29</v>
      </c>
    </row>
    <row r="12" ht="28" customHeight="true" spans="1:6">
      <c r="A12" s="68" t="s">
        <v>374</v>
      </c>
      <c r="B12" s="66">
        <f t="shared" si="0"/>
        <v>0.29</v>
      </c>
      <c r="C12" s="68"/>
      <c r="D12" s="69"/>
      <c r="E12" s="68">
        <v>100</v>
      </c>
      <c r="F12" s="177">
        <v>0.29</v>
      </c>
    </row>
    <row r="13" ht="28" customHeight="true" spans="1:6">
      <c r="A13" s="68" t="s">
        <v>327</v>
      </c>
      <c r="B13" s="66">
        <f t="shared" si="0"/>
        <v>0.29</v>
      </c>
      <c r="C13" s="68"/>
      <c r="D13" s="69"/>
      <c r="E13" s="68">
        <v>100</v>
      </c>
      <c r="F13" s="177">
        <v>0.29</v>
      </c>
    </row>
  </sheetData>
  <mergeCells count="6">
    <mergeCell ref="A2:F2"/>
    <mergeCell ref="C4:F4"/>
    <mergeCell ref="A4:A7"/>
    <mergeCell ref="B4:B7"/>
    <mergeCell ref="C5:D6"/>
    <mergeCell ref="E5:F6"/>
  </mergeCells>
  <pageMargins left="0.751388888888889" right="0.751388888888889" top="1" bottom="1" header="0.5" footer="0.5"/>
  <pageSetup paperSize="9" scale="96"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2"/>
  <sheetViews>
    <sheetView workbookViewId="0">
      <selection activeCell="A2" sqref="A2:N2"/>
    </sheetView>
  </sheetViews>
  <sheetFormatPr defaultColWidth="8.89166666666667" defaultRowHeight="14.25"/>
  <cols>
    <col min="1" max="1" width="19.125" style="56" customWidth="true"/>
    <col min="2" max="2" width="12.1083333333333" style="56" customWidth="true"/>
    <col min="3" max="3" width="9.375" style="56" customWidth="true"/>
    <col min="4" max="4" width="8.5" style="56" customWidth="true"/>
    <col min="5" max="5" width="10" style="56" customWidth="true"/>
    <col min="6" max="6" width="8.5" style="56" customWidth="true"/>
    <col min="7" max="7" width="12.1083333333333" style="56" customWidth="true"/>
    <col min="8" max="8" width="8.5" style="56" customWidth="true"/>
    <col min="9" max="9" width="10.25" style="56" customWidth="true"/>
    <col min="10" max="10" width="8.5" style="56" customWidth="true"/>
    <col min="11" max="11" width="9.125" style="56" customWidth="true"/>
    <col min="12" max="12" width="8.5" style="56" customWidth="true"/>
    <col min="13" max="13" width="6.875" style="56" customWidth="true"/>
    <col min="14" max="14" width="7.375" style="56" customWidth="true"/>
    <col min="15" max="16384" width="8.89166666666667" style="56"/>
  </cols>
  <sheetData>
    <row r="1" spans="1:12">
      <c r="A1" s="127" t="s">
        <v>379</v>
      </c>
      <c r="B1" s="128"/>
      <c r="C1" s="129"/>
      <c r="D1" s="128"/>
      <c r="E1" s="139"/>
      <c r="F1" s="128"/>
      <c r="G1" s="129"/>
      <c r="H1" s="128"/>
      <c r="I1" s="128"/>
      <c r="J1" s="128"/>
      <c r="K1" s="129"/>
      <c r="L1" s="129"/>
    </row>
    <row r="2" ht="21" spans="1:14">
      <c r="A2" s="130" t="s">
        <v>380</v>
      </c>
      <c r="B2" s="130"/>
      <c r="C2" s="130"/>
      <c r="D2" s="130"/>
      <c r="E2" s="130"/>
      <c r="F2" s="130"/>
      <c r="G2" s="130"/>
      <c r="H2" s="130"/>
      <c r="I2" s="130"/>
      <c r="J2" s="130"/>
      <c r="K2" s="130"/>
      <c r="L2" s="130"/>
      <c r="M2" s="130"/>
      <c r="N2" s="130"/>
    </row>
    <row r="3" ht="18" spans="1:12">
      <c r="A3" s="131"/>
      <c r="B3" s="131"/>
      <c r="C3" s="131"/>
      <c r="D3" s="131"/>
      <c r="E3" s="131"/>
      <c r="F3" s="131"/>
      <c r="G3" s="131"/>
      <c r="H3" s="140"/>
      <c r="I3" s="140"/>
      <c r="J3" s="140"/>
      <c r="K3" s="129"/>
      <c r="L3" s="140" t="s">
        <v>2</v>
      </c>
    </row>
    <row r="4" ht="75" customHeight="true" spans="1:14">
      <c r="A4" s="132" t="s">
        <v>3</v>
      </c>
      <c r="B4" s="132" t="s">
        <v>4</v>
      </c>
      <c r="C4" s="132" t="s">
        <v>381</v>
      </c>
      <c r="D4" s="132" t="s">
        <v>53</v>
      </c>
      <c r="E4" s="132" t="s">
        <v>382</v>
      </c>
      <c r="F4" s="132" t="s">
        <v>53</v>
      </c>
      <c r="G4" s="141" t="s">
        <v>383</v>
      </c>
      <c r="H4" s="132" t="s">
        <v>53</v>
      </c>
      <c r="I4" s="144" t="s">
        <v>384</v>
      </c>
      <c r="J4" s="132" t="s">
        <v>53</v>
      </c>
      <c r="K4" s="132" t="s">
        <v>385</v>
      </c>
      <c r="L4" s="145" t="s">
        <v>53</v>
      </c>
      <c r="M4" s="148" t="s">
        <v>386</v>
      </c>
      <c r="N4" s="149" t="s">
        <v>53</v>
      </c>
    </row>
    <row r="5" ht="25" customHeight="true" spans="1:14">
      <c r="A5" s="133" t="s">
        <v>4</v>
      </c>
      <c r="B5" s="134">
        <f t="shared" ref="B5:B12" si="0">D5+F5+H5+J5+L5+N5</f>
        <v>85.55</v>
      </c>
      <c r="C5" s="135">
        <v>10517</v>
      </c>
      <c r="D5" s="136">
        <f>D7+D8+D9+D10+D11+D12</f>
        <v>9.06</v>
      </c>
      <c r="E5" s="135">
        <v>440</v>
      </c>
      <c r="F5" s="136">
        <v>11</v>
      </c>
      <c r="G5" s="135">
        <v>140</v>
      </c>
      <c r="H5" s="142">
        <v>16</v>
      </c>
      <c r="I5" s="142">
        <v>15</v>
      </c>
      <c r="J5" s="137">
        <v>22.5</v>
      </c>
      <c r="K5" s="142">
        <v>1</v>
      </c>
      <c r="L5" s="146">
        <v>20</v>
      </c>
      <c r="M5" s="150">
        <v>1</v>
      </c>
      <c r="N5" s="150">
        <v>6.99</v>
      </c>
    </row>
    <row r="6" ht="31" customHeight="true" spans="1:14">
      <c r="A6" s="132" t="s">
        <v>19</v>
      </c>
      <c r="B6" s="134">
        <f t="shared" si="0"/>
        <v>60.89</v>
      </c>
      <c r="C6" s="137">
        <v>0</v>
      </c>
      <c r="D6" s="137">
        <v>0</v>
      </c>
      <c r="E6" s="137">
        <v>200</v>
      </c>
      <c r="F6" s="143">
        <f t="shared" ref="F6:F12" si="1">E6*250/10000</f>
        <v>5</v>
      </c>
      <c r="G6" s="137">
        <v>20</v>
      </c>
      <c r="H6" s="137">
        <v>6.4</v>
      </c>
      <c r="I6" s="137">
        <v>15</v>
      </c>
      <c r="J6" s="137">
        <v>22.5</v>
      </c>
      <c r="K6" s="137">
        <v>1</v>
      </c>
      <c r="L6" s="147">
        <v>20</v>
      </c>
      <c r="M6" s="150">
        <v>1</v>
      </c>
      <c r="N6" s="150">
        <v>6.99</v>
      </c>
    </row>
    <row r="7" ht="29" customHeight="true" spans="1:14">
      <c r="A7" s="132" t="s">
        <v>226</v>
      </c>
      <c r="B7" s="134">
        <f t="shared" si="0"/>
        <v>4.27</v>
      </c>
      <c r="C7" s="137">
        <v>1940</v>
      </c>
      <c r="D7" s="138">
        <v>1.67</v>
      </c>
      <c r="E7" s="137">
        <v>40</v>
      </c>
      <c r="F7" s="143">
        <f t="shared" si="1"/>
        <v>1</v>
      </c>
      <c r="G7" s="137">
        <v>20</v>
      </c>
      <c r="H7" s="137">
        <f t="shared" ref="H7:H12" si="2">G7*400*2/10000</f>
        <v>1.6</v>
      </c>
      <c r="I7" s="137"/>
      <c r="J7" s="137"/>
      <c r="K7" s="137"/>
      <c r="L7" s="147"/>
      <c r="M7" s="151"/>
      <c r="N7" s="151"/>
    </row>
    <row r="8" ht="25.5" spans="1:14">
      <c r="A8" s="132" t="s">
        <v>387</v>
      </c>
      <c r="B8" s="134">
        <f t="shared" si="0"/>
        <v>3.71</v>
      </c>
      <c r="C8" s="137">
        <v>1293</v>
      </c>
      <c r="D8" s="138">
        <v>1.11</v>
      </c>
      <c r="E8" s="137">
        <v>40</v>
      </c>
      <c r="F8" s="143">
        <f t="shared" si="1"/>
        <v>1</v>
      </c>
      <c r="G8" s="137">
        <v>20</v>
      </c>
      <c r="H8" s="137">
        <f t="shared" si="2"/>
        <v>1.6</v>
      </c>
      <c r="I8" s="137"/>
      <c r="J8" s="137"/>
      <c r="K8" s="137"/>
      <c r="L8" s="147"/>
      <c r="M8" s="151"/>
      <c r="N8" s="151"/>
    </row>
    <row r="9" ht="31" customHeight="true" spans="1:14">
      <c r="A9" s="132" t="s">
        <v>228</v>
      </c>
      <c r="B9" s="134">
        <f t="shared" si="0"/>
        <v>2.92</v>
      </c>
      <c r="C9" s="137">
        <v>1275</v>
      </c>
      <c r="D9" s="138">
        <v>1.1</v>
      </c>
      <c r="E9" s="137">
        <v>28</v>
      </c>
      <c r="F9" s="143">
        <f t="shared" si="1"/>
        <v>0.7</v>
      </c>
      <c r="G9" s="137">
        <v>14</v>
      </c>
      <c r="H9" s="137">
        <f t="shared" si="2"/>
        <v>1.12</v>
      </c>
      <c r="I9" s="137"/>
      <c r="J9" s="137"/>
      <c r="K9" s="137"/>
      <c r="L9" s="147"/>
      <c r="M9" s="151"/>
      <c r="N9" s="151"/>
    </row>
    <row r="10" ht="31" customHeight="true" spans="1:14">
      <c r="A10" s="132" t="s">
        <v>388</v>
      </c>
      <c r="B10" s="134">
        <f t="shared" si="0"/>
        <v>6.65</v>
      </c>
      <c r="C10" s="137">
        <v>2591</v>
      </c>
      <c r="D10" s="138">
        <v>2.23</v>
      </c>
      <c r="E10" s="137">
        <v>68</v>
      </c>
      <c r="F10" s="143">
        <f t="shared" si="1"/>
        <v>1.7</v>
      </c>
      <c r="G10" s="137">
        <v>34</v>
      </c>
      <c r="H10" s="137">
        <f t="shared" si="2"/>
        <v>2.72</v>
      </c>
      <c r="I10" s="137"/>
      <c r="J10" s="137"/>
      <c r="K10" s="137"/>
      <c r="L10" s="147"/>
      <c r="M10" s="151"/>
      <c r="N10" s="151"/>
    </row>
    <row r="11" ht="31" customHeight="true" spans="1:14">
      <c r="A11" s="132" t="s">
        <v>389</v>
      </c>
      <c r="B11" s="134">
        <f t="shared" si="0"/>
        <v>3.91</v>
      </c>
      <c r="C11" s="137">
        <v>1822</v>
      </c>
      <c r="D11" s="138">
        <v>1.57</v>
      </c>
      <c r="E11" s="137">
        <v>36</v>
      </c>
      <c r="F11" s="143">
        <f t="shared" si="1"/>
        <v>0.9</v>
      </c>
      <c r="G11" s="137">
        <v>18</v>
      </c>
      <c r="H11" s="137">
        <f t="shared" si="2"/>
        <v>1.44</v>
      </c>
      <c r="I11" s="137"/>
      <c r="J11" s="137"/>
      <c r="K11" s="137"/>
      <c r="L11" s="147"/>
      <c r="M11" s="151"/>
      <c r="N11" s="151"/>
    </row>
    <row r="12" ht="31" customHeight="true" spans="1:14">
      <c r="A12" s="132" t="s">
        <v>225</v>
      </c>
      <c r="B12" s="134">
        <f t="shared" si="0"/>
        <v>3.2</v>
      </c>
      <c r="C12" s="137">
        <v>1596</v>
      </c>
      <c r="D12" s="138">
        <v>1.38</v>
      </c>
      <c r="E12" s="137">
        <v>28</v>
      </c>
      <c r="F12" s="143">
        <f t="shared" si="1"/>
        <v>0.7</v>
      </c>
      <c r="G12" s="137">
        <v>14</v>
      </c>
      <c r="H12" s="137">
        <f t="shared" si="2"/>
        <v>1.12</v>
      </c>
      <c r="I12" s="137"/>
      <c r="J12" s="137"/>
      <c r="K12" s="137"/>
      <c r="L12" s="147"/>
      <c r="M12" s="151"/>
      <c r="N12" s="151"/>
    </row>
  </sheetData>
  <mergeCells count="1">
    <mergeCell ref="A2:N2"/>
  </mergeCells>
  <pageMargins left="0.554861111111111" right="0.393055555555556" top="1" bottom="1" header="0.5" footer="0.5"/>
  <pageSetup paperSize="9" scale="92"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4"/>
  <sheetViews>
    <sheetView workbookViewId="0">
      <selection activeCell="A2" sqref="A2:O2"/>
    </sheetView>
  </sheetViews>
  <sheetFormatPr defaultColWidth="9" defaultRowHeight="14.25"/>
  <cols>
    <col min="1" max="1" width="21.125" style="84" customWidth="true"/>
    <col min="2" max="2" width="8.25" style="84" customWidth="true"/>
    <col min="3" max="3" width="9" style="84"/>
    <col min="4" max="4" width="8.125" style="84" customWidth="true"/>
    <col min="5" max="5" width="6.875" style="84" customWidth="true"/>
    <col min="6" max="7" width="7.25" style="84" customWidth="true"/>
    <col min="8" max="8" width="7.375" style="84" customWidth="true"/>
    <col min="9" max="9" width="9" style="84" customWidth="true"/>
    <col min="10" max="10" width="7.5" style="84" customWidth="true"/>
    <col min="11" max="11" width="8.25" style="84" customWidth="true"/>
    <col min="12" max="12" width="7.875" style="84" customWidth="true"/>
    <col min="13" max="13" width="7.25" style="84" customWidth="true"/>
    <col min="14" max="14" width="8.625" style="84" customWidth="true"/>
    <col min="15" max="15" width="7.875" style="84" customWidth="true"/>
    <col min="16" max="16" width="9" style="84"/>
    <col min="17" max="17" width="12.8916666666667" style="84"/>
    <col min="18" max="16384" width="9" style="84"/>
  </cols>
  <sheetData>
    <row r="1" ht="15.75" spans="1:11">
      <c r="A1" s="85" t="s">
        <v>390</v>
      </c>
      <c r="B1" s="86"/>
      <c r="C1" s="86"/>
      <c r="D1" s="86"/>
      <c r="E1" s="86"/>
      <c r="F1" s="86"/>
      <c r="G1" s="86"/>
      <c r="H1" s="86"/>
      <c r="I1" s="86"/>
      <c r="J1" s="86"/>
      <c r="K1" s="86"/>
    </row>
    <row r="2" ht="24" customHeight="true" spans="1:15">
      <c r="A2" s="87" t="s">
        <v>391</v>
      </c>
      <c r="B2" s="87"/>
      <c r="C2" s="87"/>
      <c r="D2" s="87"/>
      <c r="E2" s="87"/>
      <c r="F2" s="87"/>
      <c r="G2" s="87"/>
      <c r="H2" s="87"/>
      <c r="I2" s="87"/>
      <c r="J2" s="87"/>
      <c r="K2" s="87"/>
      <c r="L2" s="87"/>
      <c r="M2" s="87"/>
      <c r="N2" s="87"/>
      <c r="O2" s="87"/>
    </row>
    <row r="3" ht="30" customHeight="true" spans="1:14">
      <c r="A3" s="88"/>
      <c r="B3" s="88"/>
      <c r="C3" s="88"/>
      <c r="D3" s="88"/>
      <c r="E3" s="88"/>
      <c r="F3" s="88"/>
      <c r="G3" s="88"/>
      <c r="H3" s="88"/>
      <c r="I3" s="88"/>
      <c r="J3" s="88"/>
      <c r="K3" s="88"/>
      <c r="L3" s="114"/>
      <c r="N3" s="120" t="s">
        <v>2</v>
      </c>
    </row>
    <row r="4" ht="35.15" customHeight="true" spans="1:15">
      <c r="A4" s="89" t="s">
        <v>3</v>
      </c>
      <c r="B4" s="90"/>
      <c r="C4" s="91" t="s">
        <v>392</v>
      </c>
      <c r="D4" s="91"/>
      <c r="E4" s="91"/>
      <c r="F4" s="91"/>
      <c r="G4" s="91"/>
      <c r="H4" s="91"/>
      <c r="I4" s="91"/>
      <c r="J4" s="91"/>
      <c r="K4" s="91"/>
      <c r="L4" s="91"/>
      <c r="M4" s="91"/>
      <c r="N4" s="91"/>
      <c r="O4" s="91"/>
    </row>
    <row r="5" ht="42" customHeight="true" spans="1:15">
      <c r="A5" s="89"/>
      <c r="B5" s="92" t="s">
        <v>4</v>
      </c>
      <c r="C5" s="93" t="s">
        <v>393</v>
      </c>
      <c r="D5" s="94" t="s">
        <v>223</v>
      </c>
      <c r="E5" s="93" t="s">
        <v>394</v>
      </c>
      <c r="F5" s="105" t="s">
        <v>223</v>
      </c>
      <c r="G5" s="106" t="s">
        <v>395</v>
      </c>
      <c r="H5" s="105" t="s">
        <v>223</v>
      </c>
      <c r="I5" s="115" t="s">
        <v>396</v>
      </c>
      <c r="J5" s="116"/>
      <c r="K5" s="116"/>
      <c r="L5" s="117"/>
      <c r="M5" s="121" t="s">
        <v>223</v>
      </c>
      <c r="N5" s="122" t="s">
        <v>397</v>
      </c>
      <c r="O5" s="123" t="s">
        <v>223</v>
      </c>
    </row>
    <row r="6" ht="27" customHeight="true" spans="1:15">
      <c r="A6" s="95"/>
      <c r="B6" s="96"/>
      <c r="C6" s="97"/>
      <c r="D6" s="98"/>
      <c r="E6" s="97"/>
      <c r="F6" s="107"/>
      <c r="G6" s="108"/>
      <c r="H6" s="107"/>
      <c r="I6" s="107" t="s">
        <v>398</v>
      </c>
      <c r="J6" s="107" t="s">
        <v>223</v>
      </c>
      <c r="K6" s="107" t="s">
        <v>399</v>
      </c>
      <c r="L6" s="118" t="s">
        <v>223</v>
      </c>
      <c r="M6" s="124"/>
      <c r="N6" s="122"/>
      <c r="O6" s="123"/>
    </row>
    <row r="7" ht="28" customHeight="true" spans="1:15">
      <c r="A7" s="99" t="s">
        <v>4</v>
      </c>
      <c r="B7" s="100">
        <f t="shared" ref="B7:F7" si="0">SUM(B8:B12)</f>
        <v>64.28</v>
      </c>
      <c r="C7" s="100">
        <f t="shared" si="0"/>
        <v>6</v>
      </c>
      <c r="D7" s="100">
        <f t="shared" si="0"/>
        <v>8.08</v>
      </c>
      <c r="E7" s="100">
        <f t="shared" si="0"/>
        <v>2</v>
      </c>
      <c r="F7" s="109">
        <f t="shared" si="0"/>
        <v>26</v>
      </c>
      <c r="G7" s="100">
        <v>1</v>
      </c>
      <c r="H7" s="110">
        <v>6.2</v>
      </c>
      <c r="I7" s="100">
        <f t="shared" ref="I7:O7" si="1">SUM(I8:I12)</f>
        <v>1</v>
      </c>
      <c r="J7" s="109">
        <f t="shared" si="1"/>
        <v>3</v>
      </c>
      <c r="K7" s="100">
        <f t="shared" si="1"/>
        <v>1</v>
      </c>
      <c r="L7" s="109">
        <f t="shared" si="1"/>
        <v>6</v>
      </c>
      <c r="M7" s="109">
        <f t="shared" si="1"/>
        <v>9</v>
      </c>
      <c r="N7" s="100">
        <f t="shared" si="1"/>
        <v>5</v>
      </c>
      <c r="O7" s="110">
        <f t="shared" si="1"/>
        <v>15</v>
      </c>
    </row>
    <row r="8" ht="28" customHeight="true" spans="1:15">
      <c r="A8" s="101" t="s">
        <v>208</v>
      </c>
      <c r="B8" s="102">
        <v>25.28</v>
      </c>
      <c r="C8" s="102">
        <v>2</v>
      </c>
      <c r="D8" s="103">
        <v>4.08</v>
      </c>
      <c r="E8" s="102"/>
      <c r="F8" s="103"/>
      <c r="G8" s="111">
        <v>1</v>
      </c>
      <c r="H8" s="103">
        <v>6.2</v>
      </c>
      <c r="I8" s="102">
        <v>1</v>
      </c>
      <c r="J8" s="103">
        <v>3</v>
      </c>
      <c r="K8" s="102">
        <v>1</v>
      </c>
      <c r="L8" s="119">
        <v>6</v>
      </c>
      <c r="M8" s="125">
        <v>9</v>
      </c>
      <c r="N8" s="102">
        <v>2</v>
      </c>
      <c r="O8" s="103">
        <v>6</v>
      </c>
    </row>
    <row r="9" ht="28" customHeight="true" spans="1:15">
      <c r="A9" s="101" t="s">
        <v>226</v>
      </c>
      <c r="B9" s="102">
        <v>14</v>
      </c>
      <c r="C9" s="102">
        <v>1</v>
      </c>
      <c r="D9" s="103">
        <v>1</v>
      </c>
      <c r="E9" s="102">
        <v>1</v>
      </c>
      <c r="F9" s="103">
        <v>13</v>
      </c>
      <c r="G9" s="112"/>
      <c r="H9" s="112"/>
      <c r="I9" s="111"/>
      <c r="J9" s="103"/>
      <c r="K9" s="111"/>
      <c r="L9" s="119"/>
      <c r="M9" s="126"/>
      <c r="N9" s="102"/>
      <c r="O9" s="112"/>
    </row>
    <row r="10" ht="28" customHeight="true" spans="1:15">
      <c r="A10" s="101" t="s">
        <v>229</v>
      </c>
      <c r="B10" s="102">
        <v>17</v>
      </c>
      <c r="C10" s="102">
        <v>1</v>
      </c>
      <c r="D10" s="103">
        <v>1</v>
      </c>
      <c r="E10" s="102">
        <v>1</v>
      </c>
      <c r="F10" s="103">
        <v>13</v>
      </c>
      <c r="G10" s="112"/>
      <c r="H10" s="112"/>
      <c r="I10" s="111"/>
      <c r="J10" s="103"/>
      <c r="K10" s="111"/>
      <c r="L10" s="119"/>
      <c r="M10" s="126"/>
      <c r="N10" s="102">
        <v>1</v>
      </c>
      <c r="O10" s="103">
        <v>3</v>
      </c>
    </row>
    <row r="11" ht="28" customHeight="true" spans="1:15">
      <c r="A11" s="101" t="s">
        <v>228</v>
      </c>
      <c r="B11" s="102">
        <v>4</v>
      </c>
      <c r="C11" s="102">
        <v>1</v>
      </c>
      <c r="D11" s="103">
        <v>1</v>
      </c>
      <c r="E11" s="113"/>
      <c r="F11" s="103"/>
      <c r="G11" s="112"/>
      <c r="H11" s="112"/>
      <c r="I11" s="111"/>
      <c r="J11" s="103"/>
      <c r="K11" s="111"/>
      <c r="L11" s="119"/>
      <c r="M11" s="126"/>
      <c r="N11" s="102">
        <v>1</v>
      </c>
      <c r="O11" s="103">
        <v>3</v>
      </c>
    </row>
    <row r="12" ht="28" customHeight="true" spans="1:15">
      <c r="A12" s="101" t="s">
        <v>227</v>
      </c>
      <c r="B12" s="102">
        <v>4</v>
      </c>
      <c r="C12" s="102">
        <v>1</v>
      </c>
      <c r="D12" s="103">
        <v>1</v>
      </c>
      <c r="E12" s="113"/>
      <c r="F12" s="103"/>
      <c r="G12" s="112"/>
      <c r="H12" s="112"/>
      <c r="I12" s="111"/>
      <c r="J12" s="103"/>
      <c r="K12" s="111"/>
      <c r="L12" s="119"/>
      <c r="M12" s="126"/>
      <c r="N12" s="102">
        <v>1</v>
      </c>
      <c r="O12" s="103">
        <v>3</v>
      </c>
    </row>
    <row r="14" ht="85" customHeight="true" spans="1:15">
      <c r="A14" s="104" t="s">
        <v>400</v>
      </c>
      <c r="B14" s="104"/>
      <c r="C14" s="104"/>
      <c r="D14" s="104"/>
      <c r="E14" s="104"/>
      <c r="F14" s="104"/>
      <c r="G14" s="104"/>
      <c r="H14" s="104"/>
      <c r="I14" s="104"/>
      <c r="J14" s="104"/>
      <c r="K14" s="104"/>
      <c r="L14" s="104"/>
      <c r="M14" s="104"/>
      <c r="N14" s="104"/>
      <c r="O14" s="104"/>
    </row>
  </sheetData>
  <mergeCells count="14">
    <mergeCell ref="A2:O2"/>
    <mergeCell ref="C4:O4"/>
    <mergeCell ref="I5:L5"/>
    <mergeCell ref="A14:O14"/>
    <mergeCell ref="A4:A6"/>
    <mergeCell ref="C5:C6"/>
    <mergeCell ref="D5:D6"/>
    <mergeCell ref="E5:E6"/>
    <mergeCell ref="F5:F6"/>
    <mergeCell ref="G5:G6"/>
    <mergeCell ref="H5:H6"/>
    <mergeCell ref="M5:M6"/>
    <mergeCell ref="N5:N6"/>
    <mergeCell ref="O5:O6"/>
  </mergeCells>
  <pageMargins left="0.751388888888889" right="0.751388888888889" top="1" bottom="1" header="0.5" footer="0.5"/>
  <pageSetup paperSize="9" scale="92"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E6" sqref="E6"/>
    </sheetView>
  </sheetViews>
  <sheetFormatPr defaultColWidth="8.89166666666667" defaultRowHeight="14.25" outlineLevelRow="6" outlineLevelCol="4"/>
  <cols>
    <col min="1" max="1" width="33" style="56" customWidth="true"/>
    <col min="2" max="2" width="15.3833333333333" style="56" customWidth="true"/>
    <col min="3" max="3" width="32.6333333333333" style="56" customWidth="true"/>
    <col min="4" max="5" width="28.3833333333333" style="56" customWidth="true"/>
    <col min="6" max="16384" width="8.89166666666667" style="56"/>
  </cols>
  <sheetData>
    <row r="1" spans="1:1">
      <c r="A1" s="56" t="s">
        <v>401</v>
      </c>
    </row>
    <row r="2" ht="73" customHeight="true" spans="1:4">
      <c r="A2" s="74" t="s">
        <v>402</v>
      </c>
      <c r="B2" s="74"/>
      <c r="C2" s="74"/>
      <c r="D2" s="74"/>
    </row>
    <row r="3" ht="30" customHeight="true" spans="1:4">
      <c r="A3" s="75" t="s">
        <v>3</v>
      </c>
      <c r="B3" s="75" t="s">
        <v>223</v>
      </c>
      <c r="C3" s="75" t="s">
        <v>403</v>
      </c>
      <c r="D3" s="75"/>
    </row>
    <row r="4" ht="31" customHeight="true" spans="1:5">
      <c r="A4" s="75"/>
      <c r="B4" s="75"/>
      <c r="C4" s="76" t="s">
        <v>204</v>
      </c>
      <c r="D4" s="76"/>
      <c r="E4" s="83"/>
    </row>
    <row r="5" ht="48" customHeight="true" spans="1:4">
      <c r="A5" s="75"/>
      <c r="B5" s="75"/>
      <c r="C5" s="76" t="s">
        <v>404</v>
      </c>
      <c r="D5" s="76" t="s">
        <v>405</v>
      </c>
    </row>
    <row r="6" ht="63" customHeight="true" spans="1:4">
      <c r="A6" s="77" t="s">
        <v>4</v>
      </c>
      <c r="B6" s="77">
        <f>SUM(B7:B7)</f>
        <v>5.91</v>
      </c>
      <c r="C6" s="78">
        <v>2000</v>
      </c>
      <c r="D6" s="79">
        <v>0</v>
      </c>
    </row>
    <row r="7" ht="63" customHeight="true" spans="1:4">
      <c r="A7" s="80" t="s">
        <v>212</v>
      </c>
      <c r="B7" s="80">
        <v>5.91</v>
      </c>
      <c r="C7" s="81">
        <v>2000</v>
      </c>
      <c r="D7" s="82">
        <v>0</v>
      </c>
    </row>
  </sheetData>
  <mergeCells count="5">
    <mergeCell ref="A2:D2"/>
    <mergeCell ref="C3:D3"/>
    <mergeCell ref="C4:D4"/>
    <mergeCell ref="A3:A5"/>
    <mergeCell ref="B3:B5"/>
  </mergeCells>
  <printOptions horizontalCentered="true"/>
  <pageMargins left="0.393055555555556" right="0.393055555555556" top="0.590277777777778" bottom="0.786805555555556"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0"/>
  <sheetViews>
    <sheetView workbookViewId="0">
      <selection activeCell="A31" sqref="$A31:$XFD110"/>
    </sheetView>
  </sheetViews>
  <sheetFormatPr defaultColWidth="9" defaultRowHeight="14.25"/>
  <cols>
    <col min="1" max="1" width="27.375" style="56" customWidth="true"/>
    <col min="2" max="2" width="9" style="56"/>
    <col min="3" max="6" width="11.25" style="56" customWidth="true"/>
    <col min="7" max="16384" width="9" style="56"/>
  </cols>
  <sheetData>
    <row r="1" spans="1:6">
      <c r="A1" s="57" t="s">
        <v>406</v>
      </c>
      <c r="B1" s="57"/>
      <c r="D1" s="54"/>
      <c r="E1" s="54"/>
      <c r="F1" s="54"/>
    </row>
    <row r="2" spans="1:6">
      <c r="A2" s="57"/>
      <c r="B2" s="57"/>
      <c r="D2" s="54"/>
      <c r="E2" s="54"/>
      <c r="F2" s="54"/>
    </row>
    <row r="3" ht="27" spans="1:6">
      <c r="A3" s="58" t="s">
        <v>407</v>
      </c>
      <c r="B3" s="58"/>
      <c r="C3" s="58"/>
      <c r="D3" s="58"/>
      <c r="E3" s="58"/>
      <c r="F3" s="58"/>
    </row>
    <row r="4" ht="27" spans="1:6">
      <c r="A4" s="59"/>
      <c r="B4" s="59"/>
      <c r="C4" s="59"/>
      <c r="D4" s="59"/>
      <c r="E4" s="71" t="s">
        <v>2</v>
      </c>
      <c r="F4" s="71"/>
    </row>
    <row r="5" ht="44" customHeight="true" spans="1:6">
      <c r="A5" s="60" t="s">
        <v>3</v>
      </c>
      <c r="B5" s="60" t="s">
        <v>233</v>
      </c>
      <c r="C5" s="61" t="s">
        <v>408</v>
      </c>
      <c r="D5" s="61"/>
      <c r="E5" s="61" t="s">
        <v>409</v>
      </c>
      <c r="F5" s="61"/>
    </row>
    <row r="6" ht="39" customHeight="true" spans="1:6">
      <c r="A6" s="62"/>
      <c r="B6" s="62"/>
      <c r="C6" s="61" t="s">
        <v>337</v>
      </c>
      <c r="D6" s="63" t="s">
        <v>53</v>
      </c>
      <c r="E6" s="61" t="s">
        <v>337</v>
      </c>
      <c r="F6" s="63" t="s">
        <v>53</v>
      </c>
    </row>
    <row r="7" s="24" customFormat="true" ht="39" customHeight="true" spans="1:6">
      <c r="A7" s="64" t="s">
        <v>4</v>
      </c>
      <c r="B7" s="65">
        <v>5.68</v>
      </c>
      <c r="C7" s="66">
        <v>5</v>
      </c>
      <c r="D7" s="65">
        <v>4.6</v>
      </c>
      <c r="E7" s="66">
        <v>6</v>
      </c>
      <c r="F7" s="65">
        <v>1.08</v>
      </c>
    </row>
    <row r="8" ht="39" customHeight="true" spans="1:6">
      <c r="A8" s="67" t="s">
        <v>208</v>
      </c>
      <c r="B8" s="65">
        <f t="shared" ref="B8:B12" si="0">D8+F8</f>
        <v>2.96</v>
      </c>
      <c r="C8" s="68">
        <v>1</v>
      </c>
      <c r="D8" s="69">
        <v>2.6</v>
      </c>
      <c r="E8" s="68">
        <v>2</v>
      </c>
      <c r="F8" s="69">
        <v>0.36</v>
      </c>
    </row>
    <row r="9" ht="39" customHeight="true" spans="1:6">
      <c r="A9" s="67" t="s">
        <v>226</v>
      </c>
      <c r="B9" s="65">
        <f t="shared" si="0"/>
        <v>0.68</v>
      </c>
      <c r="C9" s="68">
        <v>1</v>
      </c>
      <c r="D9" s="69">
        <v>0.5</v>
      </c>
      <c r="E9" s="68">
        <v>1</v>
      </c>
      <c r="F9" s="69">
        <v>0.18</v>
      </c>
    </row>
    <row r="10" ht="39" customHeight="true" spans="1:6">
      <c r="A10" s="67" t="s">
        <v>227</v>
      </c>
      <c r="B10" s="65">
        <f t="shared" si="0"/>
        <v>0.68</v>
      </c>
      <c r="C10" s="68">
        <v>1</v>
      </c>
      <c r="D10" s="69">
        <v>0.5</v>
      </c>
      <c r="E10" s="68">
        <v>1</v>
      </c>
      <c r="F10" s="69">
        <v>0.18</v>
      </c>
    </row>
    <row r="11" ht="39" customHeight="true" spans="1:6">
      <c r="A11" s="67" t="s">
        <v>228</v>
      </c>
      <c r="B11" s="65">
        <f t="shared" si="0"/>
        <v>0.68</v>
      </c>
      <c r="C11" s="68">
        <v>1</v>
      </c>
      <c r="D11" s="69">
        <v>0.5</v>
      </c>
      <c r="E11" s="68">
        <v>1</v>
      </c>
      <c r="F11" s="69">
        <v>0.18</v>
      </c>
    </row>
    <row r="12" ht="39" customHeight="true" spans="1:6">
      <c r="A12" s="67" t="s">
        <v>229</v>
      </c>
      <c r="B12" s="65">
        <f t="shared" si="0"/>
        <v>0.68</v>
      </c>
      <c r="C12" s="68">
        <v>1</v>
      </c>
      <c r="D12" s="69">
        <v>0.5</v>
      </c>
      <c r="E12" s="68">
        <v>1</v>
      </c>
      <c r="F12" s="69">
        <v>0.18</v>
      </c>
    </row>
    <row r="13" s="54" customFormat="true" ht="58" customHeight="true" spans="1:6">
      <c r="A13" s="70" t="s">
        <v>410</v>
      </c>
      <c r="B13" s="70"/>
      <c r="C13" s="70"/>
      <c r="D13" s="70"/>
      <c r="E13" s="70"/>
      <c r="F13" s="70"/>
    </row>
    <row r="14" s="55" customFormat="true"/>
    <row r="16" spans="12:14">
      <c r="L16" s="72"/>
      <c r="M16" s="72"/>
      <c r="N16" s="72"/>
    </row>
    <row r="17" spans="12:14">
      <c r="L17" s="73"/>
      <c r="M17" s="73"/>
      <c r="N17" s="73"/>
    </row>
    <row r="18" spans="12:14">
      <c r="L18" s="73"/>
      <c r="M18" s="73"/>
      <c r="N18" s="73"/>
    </row>
    <row r="19" spans="12:14">
      <c r="L19" s="73"/>
      <c r="M19" s="73"/>
      <c r="N19" s="73"/>
    </row>
    <row r="20" spans="12:14">
      <c r="L20" s="72"/>
      <c r="M20" s="72"/>
      <c r="N20" s="72"/>
    </row>
  </sheetData>
  <mergeCells count="11">
    <mergeCell ref="A3:F3"/>
    <mergeCell ref="E4:F4"/>
    <mergeCell ref="C5:D5"/>
    <mergeCell ref="E5:F5"/>
    <mergeCell ref="A13:F13"/>
    <mergeCell ref="A14:XFD14"/>
    <mergeCell ref="L17:N17"/>
    <mergeCell ref="L18:N18"/>
    <mergeCell ref="L19:N19"/>
    <mergeCell ref="A5:A6"/>
    <mergeCell ref="B5:B6"/>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3"/>
  <sheetViews>
    <sheetView workbookViewId="0">
      <selection activeCell="A2" sqref="A2:F2"/>
    </sheetView>
  </sheetViews>
  <sheetFormatPr defaultColWidth="9" defaultRowHeight="14.25" outlineLevelCol="6"/>
  <cols>
    <col min="1" max="1" width="23.9083333333333" style="24" customWidth="true"/>
    <col min="2" max="2" width="13.5" style="24" customWidth="true"/>
    <col min="3" max="6" width="12.375" style="24" customWidth="true"/>
    <col min="7" max="7" width="8.725" style="24"/>
    <col min="8" max="8" width="12.6333333333333" style="24"/>
    <col min="9" max="10" width="8.725" style="24"/>
    <col min="11" max="11" width="12.8916666666667" style="24"/>
    <col min="12" max="16384" width="8.725" style="24"/>
  </cols>
  <sheetData>
    <row r="1" spans="1:1">
      <c r="A1" s="25" t="s">
        <v>411</v>
      </c>
    </row>
    <row r="2" ht="24" spans="1:6">
      <c r="A2" s="26" t="s">
        <v>412</v>
      </c>
      <c r="B2" s="26"/>
      <c r="C2" s="26"/>
      <c r="D2" s="26"/>
      <c r="E2" s="26"/>
      <c r="F2" s="26"/>
    </row>
    <row r="3" ht="21" spans="1:7">
      <c r="A3" s="27"/>
      <c r="B3" s="27"/>
      <c r="C3" s="28"/>
      <c r="D3" s="28"/>
      <c r="E3" s="49" t="s">
        <v>2</v>
      </c>
      <c r="F3" s="49"/>
      <c r="G3" s="49"/>
    </row>
    <row r="4" s="24" customFormat="true" ht="23" customHeight="true" spans="1:6">
      <c r="A4" s="29" t="s">
        <v>3</v>
      </c>
      <c r="B4" s="29" t="s">
        <v>233</v>
      </c>
      <c r="C4" s="30" t="s">
        <v>413</v>
      </c>
      <c r="D4" s="31"/>
      <c r="E4" s="31"/>
      <c r="F4" s="50"/>
    </row>
    <row r="5" s="24" customFormat="true" ht="23" customHeight="true" spans="1:6">
      <c r="A5" s="32"/>
      <c r="B5" s="33"/>
      <c r="C5" s="34" t="s">
        <v>414</v>
      </c>
      <c r="D5" s="35"/>
      <c r="E5" s="35"/>
      <c r="F5" s="51"/>
    </row>
    <row r="6" s="24" customFormat="true" ht="23" customHeight="true" spans="1:6">
      <c r="A6" s="32"/>
      <c r="B6" s="33"/>
      <c r="C6" s="36" t="s">
        <v>415</v>
      </c>
      <c r="D6" s="37"/>
      <c r="E6" s="36" t="s">
        <v>416</v>
      </c>
      <c r="F6" s="37"/>
    </row>
    <row r="7" s="24" customFormat="true" ht="23" customHeight="true" spans="1:6">
      <c r="A7" s="38"/>
      <c r="B7" s="38"/>
      <c r="C7" s="36" t="s">
        <v>337</v>
      </c>
      <c r="D7" s="39" t="s">
        <v>53</v>
      </c>
      <c r="E7" s="36" t="s">
        <v>337</v>
      </c>
      <c r="F7" s="39" t="s">
        <v>53</v>
      </c>
    </row>
    <row r="8" s="24" customFormat="true" ht="23" customHeight="true" spans="1:6">
      <c r="A8" s="40" t="s">
        <v>4</v>
      </c>
      <c r="B8" s="41">
        <f t="shared" ref="B8:F8" si="0">SUM(B9:B13)</f>
        <v>35.64</v>
      </c>
      <c r="C8" s="42">
        <f t="shared" si="0"/>
        <v>146</v>
      </c>
      <c r="D8" s="43">
        <f t="shared" si="0"/>
        <v>23.5</v>
      </c>
      <c r="E8" s="42">
        <f t="shared" si="0"/>
        <v>70</v>
      </c>
      <c r="F8" s="43">
        <f t="shared" si="0"/>
        <v>12.14</v>
      </c>
    </row>
    <row r="9" s="24" customFormat="true" ht="23" customHeight="true" spans="1:6">
      <c r="A9" s="44" t="s">
        <v>208</v>
      </c>
      <c r="B9" s="45">
        <f t="shared" ref="B9:B13" si="1">D9+F9</f>
        <v>10.17</v>
      </c>
      <c r="C9" s="46">
        <v>30</v>
      </c>
      <c r="D9" s="47">
        <v>4.83</v>
      </c>
      <c r="E9" s="52">
        <v>30</v>
      </c>
      <c r="F9" s="47">
        <v>5.34</v>
      </c>
    </row>
    <row r="10" s="24" customFormat="true" ht="23" customHeight="true" spans="1:6">
      <c r="A10" s="44" t="s">
        <v>226</v>
      </c>
      <c r="B10" s="45">
        <f t="shared" si="1"/>
        <v>5.72</v>
      </c>
      <c r="C10" s="48">
        <v>25</v>
      </c>
      <c r="D10" s="47">
        <v>4.02</v>
      </c>
      <c r="E10" s="52">
        <v>10</v>
      </c>
      <c r="F10" s="53">
        <v>1.7</v>
      </c>
    </row>
    <row r="11" s="24" customFormat="true" ht="23" customHeight="true" spans="1:6">
      <c r="A11" s="44" t="s">
        <v>229</v>
      </c>
      <c r="B11" s="45">
        <f t="shared" si="1"/>
        <v>8.62</v>
      </c>
      <c r="C11" s="48">
        <v>43</v>
      </c>
      <c r="D11" s="47">
        <v>6.92</v>
      </c>
      <c r="E11" s="52">
        <v>10</v>
      </c>
      <c r="F11" s="53">
        <v>1.7</v>
      </c>
    </row>
    <row r="12" s="24" customFormat="true" ht="23" customHeight="true" spans="1:6">
      <c r="A12" s="44" t="s">
        <v>227</v>
      </c>
      <c r="B12" s="45">
        <f t="shared" si="1"/>
        <v>6.37</v>
      </c>
      <c r="C12" s="48">
        <v>29</v>
      </c>
      <c r="D12" s="47">
        <v>4.67</v>
      </c>
      <c r="E12" s="52">
        <v>10</v>
      </c>
      <c r="F12" s="53">
        <v>1.7</v>
      </c>
    </row>
    <row r="13" s="24" customFormat="true" ht="23" customHeight="true" spans="1:6">
      <c r="A13" s="44" t="s">
        <v>228</v>
      </c>
      <c r="B13" s="45">
        <f t="shared" si="1"/>
        <v>4.76</v>
      </c>
      <c r="C13" s="48">
        <v>19</v>
      </c>
      <c r="D13" s="47">
        <v>3.06</v>
      </c>
      <c r="E13" s="52">
        <v>10</v>
      </c>
      <c r="F13" s="53">
        <v>1.7</v>
      </c>
    </row>
  </sheetData>
  <mergeCells count="8">
    <mergeCell ref="A2:F2"/>
    <mergeCell ref="E3:F3"/>
    <mergeCell ref="C4:F4"/>
    <mergeCell ref="C5:F5"/>
    <mergeCell ref="C6:D6"/>
    <mergeCell ref="E6:F6"/>
    <mergeCell ref="A4:A7"/>
    <mergeCell ref="B4:B7"/>
  </mergeCells>
  <pageMargins left="0.700694444444445" right="0.700694444444445" top="0.751388888888889" bottom="0.751388888888889" header="0.298611111111111" footer="0.298611111111111"/>
  <pageSetup paperSize="9" scale="94"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F16" sqref="F16"/>
    </sheetView>
  </sheetViews>
  <sheetFormatPr defaultColWidth="8.8" defaultRowHeight="15.75" outlineLevelCol="6"/>
  <cols>
    <col min="1" max="1" width="36.875" customWidth="true"/>
    <col min="2" max="3" width="19.75" style="11" customWidth="true"/>
  </cols>
  <sheetData>
    <row r="1" ht="42" customHeight="true" spans="1:3">
      <c r="A1" s="12" t="s">
        <v>417</v>
      </c>
      <c r="B1" s="13"/>
      <c r="C1" s="13"/>
    </row>
    <row r="2" ht="57" customHeight="true" spans="1:3">
      <c r="A2" s="14" t="s">
        <v>418</v>
      </c>
      <c r="B2" s="15"/>
      <c r="C2" s="15"/>
    </row>
    <row r="3" ht="30" customHeight="true" spans="1:3">
      <c r="A3" s="16" t="s">
        <v>419</v>
      </c>
      <c r="B3" s="17"/>
      <c r="C3" s="17"/>
    </row>
    <row r="4" ht="57" customHeight="true" spans="1:3">
      <c r="A4" s="18" t="s">
        <v>3</v>
      </c>
      <c r="B4" s="18" t="s">
        <v>420</v>
      </c>
      <c r="C4" s="18" t="s">
        <v>53</v>
      </c>
    </row>
    <row r="5" ht="57" customHeight="true" spans="1:3">
      <c r="A5" s="19" t="s">
        <v>4</v>
      </c>
      <c r="B5" s="20">
        <v>1</v>
      </c>
      <c r="C5" s="21">
        <v>0.5</v>
      </c>
    </row>
    <row r="6" ht="57" customHeight="true" spans="1:3">
      <c r="A6" s="22" t="s">
        <v>11</v>
      </c>
      <c r="B6" s="20">
        <v>1</v>
      </c>
      <c r="C6" s="21">
        <v>0.5</v>
      </c>
    </row>
    <row r="28" spans="7:7">
      <c r="G28" s="23"/>
    </row>
  </sheetData>
  <mergeCells count="2">
    <mergeCell ref="A2:C2"/>
    <mergeCell ref="A3:C3"/>
  </mergeCells>
  <dataValidations count="1">
    <dataValidation allowBlank="1" showInputMessage="1" showErrorMessage="1" sqref="A1 A5 B5 C5 B6 C6 A2:A4 B2:B4 C2:C4"/>
  </dataValidations>
  <printOptions horizontalCentered="true"/>
  <pageMargins left="0.472222222222222" right="0.472222222222222" top="0.590277777777778" bottom="0.786805555555556"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B30"/>
  <sheetViews>
    <sheetView workbookViewId="0">
      <selection activeCell="L8" sqref="L8"/>
    </sheetView>
  </sheetViews>
  <sheetFormatPr defaultColWidth="9" defaultRowHeight="15.75"/>
  <cols>
    <col min="2" max="2" width="4.375" customWidth="true"/>
    <col min="3" max="3" width="8.25" customWidth="true"/>
    <col min="4" max="4" width="8" customWidth="true"/>
    <col min="5" max="5" width="4.375" customWidth="true"/>
    <col min="6" max="6" width="8.25" customWidth="true"/>
    <col min="7" max="7" width="8.125" customWidth="true"/>
    <col min="8" max="8" width="4.375" customWidth="true"/>
    <col min="9" max="9" width="8.25" customWidth="true"/>
    <col min="10" max="10" width="8.375" customWidth="true"/>
    <col min="11" max="11" width="9.375" customWidth="true"/>
    <col min="12" max="12" width="5.5" customWidth="true"/>
    <col min="13" max="13" width="8.25" customWidth="true"/>
    <col min="14" max="14" width="8.5" customWidth="true"/>
    <col min="15" max="15" width="5.5" customWidth="true"/>
    <col min="16" max="16" width="8.25" customWidth="true"/>
    <col min="17" max="17" width="8.5" customWidth="true"/>
    <col min="18" max="18" width="4.5" customWidth="true"/>
    <col min="19" max="19" width="8.25" customWidth="true"/>
    <col min="20" max="20" width="8.625" customWidth="true"/>
    <col min="21" max="21" width="5.5" customWidth="true"/>
    <col min="22" max="22" width="8.25" customWidth="true"/>
    <col min="23" max="23" width="7.875" customWidth="true"/>
    <col min="25" max="25" width="7.5" customWidth="true"/>
  </cols>
  <sheetData>
    <row r="1" s="506" customFormat="true" ht="22" customHeight="true" spans="1:1">
      <c r="A1" s="506" t="s">
        <v>33</v>
      </c>
    </row>
    <row r="2" s="506" customFormat="true" ht="27" spans="1:28">
      <c r="A2" s="443" t="s">
        <v>34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row>
    <row r="3" s="506" customFormat="true" ht="27" spans="1:28">
      <c r="A3" s="443"/>
      <c r="B3" s="443"/>
      <c r="C3" s="443"/>
      <c r="D3" s="443"/>
      <c r="E3" s="443"/>
      <c r="F3" s="443"/>
      <c r="G3" s="443"/>
      <c r="H3" s="443"/>
      <c r="I3" s="443"/>
      <c r="J3" s="443"/>
      <c r="K3" s="443"/>
      <c r="L3" s="443"/>
      <c r="M3" s="443"/>
      <c r="N3" s="443"/>
      <c r="O3" s="443"/>
      <c r="P3" s="443"/>
      <c r="Q3" s="443"/>
      <c r="R3" s="443"/>
      <c r="S3" s="443"/>
      <c r="T3" s="443"/>
      <c r="U3" s="443"/>
      <c r="V3" s="443"/>
      <c r="W3" s="443"/>
      <c r="X3" s="443"/>
      <c r="Y3" s="483" t="s">
        <v>2</v>
      </c>
      <c r="Z3" s="483"/>
      <c r="AA3" s="483"/>
      <c r="AB3" s="483"/>
    </row>
    <row r="4" s="506" customFormat="true" ht="27" customHeight="true" spans="1:28">
      <c r="A4" s="444" t="s">
        <v>35</v>
      </c>
      <c r="B4" s="507" t="s">
        <v>36</v>
      </c>
      <c r="C4" s="507"/>
      <c r="D4" s="507"/>
      <c r="E4" s="507"/>
      <c r="F4" s="507"/>
      <c r="G4" s="507"/>
      <c r="H4" s="507"/>
      <c r="I4" s="507"/>
      <c r="J4" s="521"/>
      <c r="K4" s="521"/>
      <c r="L4" s="521"/>
      <c r="M4" s="521"/>
      <c r="N4" s="521"/>
      <c r="O4" s="521"/>
      <c r="P4" s="521"/>
      <c r="Q4" s="521"/>
      <c r="R4" s="521"/>
      <c r="S4" s="521"/>
      <c r="T4" s="521"/>
      <c r="U4" s="521"/>
      <c r="V4" s="521"/>
      <c r="W4" s="521"/>
      <c r="X4" s="510"/>
      <c r="Y4" s="444" t="s">
        <v>37</v>
      </c>
      <c r="Z4" s="485"/>
      <c r="AA4" s="485" t="s">
        <v>38</v>
      </c>
      <c r="AB4" s="485" t="s">
        <v>39</v>
      </c>
    </row>
    <row r="5" s="506" customFormat="true" ht="24" customHeight="true" spans="1:28">
      <c r="A5" s="446"/>
      <c r="B5" s="508" t="s">
        <v>40</v>
      </c>
      <c r="C5" s="509"/>
      <c r="D5" s="509"/>
      <c r="E5" s="508" t="s">
        <v>41</v>
      </c>
      <c r="F5" s="509"/>
      <c r="G5" s="509"/>
      <c r="H5" s="509"/>
      <c r="I5" s="509"/>
      <c r="J5" s="509"/>
      <c r="K5" s="522"/>
      <c r="L5" s="523" t="s">
        <v>42</v>
      </c>
      <c r="M5" s="529"/>
      <c r="N5" s="529"/>
      <c r="O5" s="529"/>
      <c r="P5" s="529"/>
      <c r="Q5" s="529"/>
      <c r="R5" s="529"/>
      <c r="S5" s="529"/>
      <c r="T5" s="529"/>
      <c r="U5" s="529"/>
      <c r="V5" s="529"/>
      <c r="W5" s="539"/>
      <c r="X5" s="540" t="s">
        <v>43</v>
      </c>
      <c r="Y5" s="444" t="s">
        <v>44</v>
      </c>
      <c r="Z5" s="485" t="s">
        <v>45</v>
      </c>
      <c r="AA5" s="485"/>
      <c r="AB5" s="485"/>
    </row>
    <row r="6" s="506" customFormat="true" ht="33" customHeight="true" spans="1:28">
      <c r="A6" s="446"/>
      <c r="B6" s="446" t="s">
        <v>46</v>
      </c>
      <c r="C6" s="507"/>
      <c r="D6" s="510"/>
      <c r="E6" s="444" t="s">
        <v>46</v>
      </c>
      <c r="F6" s="444"/>
      <c r="G6" s="444"/>
      <c r="H6" s="444" t="s">
        <v>47</v>
      </c>
      <c r="I6" s="444"/>
      <c r="J6" s="444"/>
      <c r="K6" s="524" t="s">
        <v>48</v>
      </c>
      <c r="L6" s="444" t="s">
        <v>46</v>
      </c>
      <c r="M6" s="444"/>
      <c r="N6" s="444"/>
      <c r="O6" s="444" t="s">
        <v>47</v>
      </c>
      <c r="P6" s="444"/>
      <c r="Q6" s="444"/>
      <c r="R6" s="532" t="s">
        <v>49</v>
      </c>
      <c r="S6" s="532"/>
      <c r="T6" s="525"/>
      <c r="U6" s="532" t="s">
        <v>50</v>
      </c>
      <c r="V6" s="532"/>
      <c r="W6" s="525"/>
      <c r="X6" s="541"/>
      <c r="Y6" s="444"/>
      <c r="Z6" s="485"/>
      <c r="AA6" s="485"/>
      <c r="AB6" s="485"/>
    </row>
    <row r="7" s="506" customFormat="true" ht="55" customHeight="true" spans="1:28">
      <c r="A7" s="446"/>
      <c r="B7" s="444" t="s">
        <v>51</v>
      </c>
      <c r="C7" s="444" t="s">
        <v>52</v>
      </c>
      <c r="D7" s="444" t="s">
        <v>53</v>
      </c>
      <c r="E7" s="444" t="s">
        <v>51</v>
      </c>
      <c r="F7" s="444" t="s">
        <v>52</v>
      </c>
      <c r="G7" s="444" t="s">
        <v>53</v>
      </c>
      <c r="H7" s="444" t="s">
        <v>51</v>
      </c>
      <c r="I7" s="444" t="s">
        <v>54</v>
      </c>
      <c r="J7" s="444" t="s">
        <v>53</v>
      </c>
      <c r="K7" s="525"/>
      <c r="L7" s="444" t="s">
        <v>51</v>
      </c>
      <c r="M7" s="444" t="s">
        <v>55</v>
      </c>
      <c r="N7" s="444" t="s">
        <v>53</v>
      </c>
      <c r="O7" s="444" t="s">
        <v>51</v>
      </c>
      <c r="P7" s="444" t="s">
        <v>56</v>
      </c>
      <c r="Q7" s="444" t="s">
        <v>53</v>
      </c>
      <c r="R7" s="444" t="s">
        <v>51</v>
      </c>
      <c r="S7" s="444" t="s">
        <v>54</v>
      </c>
      <c r="T7" s="485" t="s">
        <v>53</v>
      </c>
      <c r="U7" s="444" t="s">
        <v>51</v>
      </c>
      <c r="V7" s="444" t="s">
        <v>55</v>
      </c>
      <c r="W7" s="485" t="s">
        <v>53</v>
      </c>
      <c r="X7" s="542"/>
      <c r="Y7" s="444"/>
      <c r="Z7" s="485"/>
      <c r="AA7" s="485"/>
      <c r="AB7" s="485"/>
    </row>
    <row r="8" s="506" customFormat="true" ht="41" customHeight="true" spans="1:28">
      <c r="A8" s="511" t="s">
        <v>57</v>
      </c>
      <c r="B8" s="471" t="s">
        <v>58</v>
      </c>
      <c r="C8" s="471" t="s">
        <v>59</v>
      </c>
      <c r="D8" s="471" t="s">
        <v>60</v>
      </c>
      <c r="E8" s="459" t="s">
        <v>61</v>
      </c>
      <c r="F8" s="517" t="s">
        <v>62</v>
      </c>
      <c r="G8" s="517" t="s">
        <v>63</v>
      </c>
      <c r="H8" s="517" t="s">
        <v>64</v>
      </c>
      <c r="I8" s="526" t="s">
        <v>65</v>
      </c>
      <c r="J8" s="526" t="s">
        <v>66</v>
      </c>
      <c r="K8" s="526" t="s">
        <v>67</v>
      </c>
      <c r="L8" s="526" t="s">
        <v>68</v>
      </c>
      <c r="M8" s="526" t="s">
        <v>69</v>
      </c>
      <c r="N8" s="526" t="s">
        <v>70</v>
      </c>
      <c r="O8" s="526" t="s">
        <v>71</v>
      </c>
      <c r="P8" s="526" t="s">
        <v>72</v>
      </c>
      <c r="Q8" s="526" t="s">
        <v>73</v>
      </c>
      <c r="R8" s="476" t="s">
        <v>74</v>
      </c>
      <c r="S8" s="476" t="s">
        <v>75</v>
      </c>
      <c r="T8" s="533" t="s">
        <v>76</v>
      </c>
      <c r="U8" s="526" t="s">
        <v>77</v>
      </c>
      <c r="V8" s="526" t="s">
        <v>78</v>
      </c>
      <c r="W8" s="526" t="s">
        <v>79</v>
      </c>
      <c r="X8" s="486" t="s">
        <v>80</v>
      </c>
      <c r="Y8" s="471" t="s">
        <v>81</v>
      </c>
      <c r="Z8" s="486" t="s">
        <v>82</v>
      </c>
      <c r="AA8" s="486" t="s">
        <v>83</v>
      </c>
      <c r="AB8" s="486" t="s">
        <v>84</v>
      </c>
    </row>
    <row r="9" s="506" customFormat="true" ht="33" customHeight="true" spans="1:28">
      <c r="A9" s="450" t="s">
        <v>4</v>
      </c>
      <c r="B9" s="512">
        <v>11</v>
      </c>
      <c r="C9" s="512"/>
      <c r="D9" s="513" t="s">
        <v>85</v>
      </c>
      <c r="E9" s="512">
        <v>10</v>
      </c>
      <c r="F9" s="512"/>
      <c r="G9" s="487" t="s">
        <v>86</v>
      </c>
      <c r="H9" s="512">
        <v>43</v>
      </c>
      <c r="I9" s="512"/>
      <c r="J9" s="527" t="s">
        <v>87</v>
      </c>
      <c r="K9" s="527" t="s">
        <v>88</v>
      </c>
      <c r="L9" s="512">
        <v>23</v>
      </c>
      <c r="M9" s="512"/>
      <c r="N9" s="527" t="s">
        <v>89</v>
      </c>
      <c r="O9" s="512">
        <v>45</v>
      </c>
      <c r="P9" s="527"/>
      <c r="Q9" s="527" t="s">
        <v>86</v>
      </c>
      <c r="R9" s="512"/>
      <c r="S9" s="512"/>
      <c r="T9" s="527" t="s">
        <v>90</v>
      </c>
      <c r="U9" s="512"/>
      <c r="V9" s="512">
        <v>1</v>
      </c>
      <c r="W9" s="527" t="s">
        <v>91</v>
      </c>
      <c r="X9" s="527" t="s">
        <v>92</v>
      </c>
      <c r="Y9" s="512">
        <v>36</v>
      </c>
      <c r="Z9" s="545">
        <v>13.86</v>
      </c>
      <c r="AA9" s="487" t="s">
        <v>93</v>
      </c>
      <c r="AB9" s="487">
        <v>339.36</v>
      </c>
    </row>
    <row r="10" s="506" customFormat="true" ht="28.5" spans="1:28">
      <c r="A10" s="452" t="s">
        <v>11</v>
      </c>
      <c r="B10" s="478">
        <v>6</v>
      </c>
      <c r="C10" s="478">
        <v>3</v>
      </c>
      <c r="D10" s="514" t="s">
        <v>94</v>
      </c>
      <c r="E10" s="478">
        <v>5</v>
      </c>
      <c r="F10" s="478">
        <v>3</v>
      </c>
      <c r="G10" s="482" t="s">
        <v>95</v>
      </c>
      <c r="H10" s="518">
        <v>0</v>
      </c>
      <c r="I10" s="518">
        <v>2</v>
      </c>
      <c r="J10" s="482">
        <v>0</v>
      </c>
      <c r="K10" s="518">
        <v>15</v>
      </c>
      <c r="L10" s="518">
        <v>9</v>
      </c>
      <c r="M10" s="518">
        <v>1</v>
      </c>
      <c r="N10" s="530">
        <v>9</v>
      </c>
      <c r="O10" s="518">
        <v>0</v>
      </c>
      <c r="P10" s="518" t="s">
        <v>96</v>
      </c>
      <c r="Q10" s="482">
        <v>0</v>
      </c>
      <c r="R10" s="530">
        <v>3</v>
      </c>
      <c r="S10" s="530">
        <v>1.5</v>
      </c>
      <c r="T10" s="534">
        <v>9.5</v>
      </c>
      <c r="U10" s="530">
        <v>4</v>
      </c>
      <c r="V10" s="482" t="s">
        <v>97</v>
      </c>
      <c r="W10" s="543">
        <v>1.33</v>
      </c>
      <c r="X10" s="490">
        <v>52.83</v>
      </c>
      <c r="Y10" s="530">
        <v>26</v>
      </c>
      <c r="Z10" s="490">
        <v>10.01</v>
      </c>
      <c r="AA10" s="490">
        <v>-1.43</v>
      </c>
      <c r="AB10" s="546">
        <v>61.41</v>
      </c>
    </row>
    <row r="11" s="506" customFormat="true" ht="42.75" spans="1:28">
      <c r="A11" s="452" t="s">
        <v>98</v>
      </c>
      <c r="B11" s="515">
        <v>3</v>
      </c>
      <c r="C11" s="515">
        <v>3</v>
      </c>
      <c r="D11" s="516" t="s">
        <v>99</v>
      </c>
      <c r="E11" s="519">
        <v>5</v>
      </c>
      <c r="F11" s="474">
        <v>3</v>
      </c>
      <c r="G11" s="479" t="s">
        <v>95</v>
      </c>
      <c r="H11" s="475">
        <v>0</v>
      </c>
      <c r="I11" s="475">
        <v>2</v>
      </c>
      <c r="J11" s="479">
        <v>0</v>
      </c>
      <c r="K11" s="475">
        <v>15</v>
      </c>
      <c r="L11" s="475">
        <v>14</v>
      </c>
      <c r="M11" s="475">
        <v>1</v>
      </c>
      <c r="N11" s="531">
        <v>14</v>
      </c>
      <c r="O11" s="475">
        <v>5</v>
      </c>
      <c r="P11" s="518" t="s">
        <v>96</v>
      </c>
      <c r="Q11" s="479">
        <v>3.33</v>
      </c>
      <c r="R11" s="531">
        <v>5</v>
      </c>
      <c r="S11" s="530">
        <v>1.5</v>
      </c>
      <c r="T11" s="534">
        <v>7.5</v>
      </c>
      <c r="U11" s="531">
        <v>5</v>
      </c>
      <c r="V11" s="482" t="s">
        <v>97</v>
      </c>
      <c r="W11" s="544">
        <v>1.67</v>
      </c>
      <c r="X11" s="491">
        <v>50.5</v>
      </c>
      <c r="Y11" s="531">
        <v>0</v>
      </c>
      <c r="Z11" s="531">
        <v>0</v>
      </c>
      <c r="AA11" s="491">
        <v>9.73</v>
      </c>
      <c r="AB11" s="496">
        <v>60.23</v>
      </c>
    </row>
    <row r="12" s="506" customFormat="true" ht="28.5" spans="1:28">
      <c r="A12" s="452" t="s">
        <v>15</v>
      </c>
      <c r="B12" s="515">
        <v>0</v>
      </c>
      <c r="C12" s="515">
        <v>0</v>
      </c>
      <c r="D12" s="516" t="s">
        <v>100</v>
      </c>
      <c r="E12" s="515">
        <v>0</v>
      </c>
      <c r="F12" s="455">
        <v>0</v>
      </c>
      <c r="G12" s="479">
        <v>0</v>
      </c>
      <c r="H12" s="475">
        <v>0</v>
      </c>
      <c r="I12" s="475">
        <v>0</v>
      </c>
      <c r="J12" s="479">
        <v>0</v>
      </c>
      <c r="K12" s="479">
        <v>0</v>
      </c>
      <c r="L12" s="475">
        <v>0</v>
      </c>
      <c r="M12" s="475">
        <v>0</v>
      </c>
      <c r="N12" s="479">
        <v>0</v>
      </c>
      <c r="O12" s="475">
        <v>0</v>
      </c>
      <c r="P12" s="475">
        <v>0</v>
      </c>
      <c r="Q12" s="479">
        <v>0</v>
      </c>
      <c r="R12" s="475">
        <v>36</v>
      </c>
      <c r="S12" s="482" t="s">
        <v>97</v>
      </c>
      <c r="T12" s="535">
        <v>12</v>
      </c>
      <c r="U12" s="531">
        <v>36</v>
      </c>
      <c r="V12" s="482" t="s">
        <v>96</v>
      </c>
      <c r="W12" s="475">
        <v>24</v>
      </c>
      <c r="X12" s="491">
        <v>36</v>
      </c>
      <c r="Y12" s="531">
        <v>0</v>
      </c>
      <c r="Z12" s="531">
        <v>0</v>
      </c>
      <c r="AA12" s="491">
        <v>5.99</v>
      </c>
      <c r="AB12" s="496">
        <v>41.99</v>
      </c>
    </row>
    <row r="13" s="506" customFormat="true" ht="28.5" spans="1:28">
      <c r="A13" s="452" t="s">
        <v>101</v>
      </c>
      <c r="B13" s="474">
        <v>2</v>
      </c>
      <c r="C13" s="474">
        <v>3</v>
      </c>
      <c r="D13" s="489" t="s">
        <v>102</v>
      </c>
      <c r="E13" s="474">
        <v>0</v>
      </c>
      <c r="F13" s="474">
        <v>0</v>
      </c>
      <c r="G13" s="479">
        <v>0</v>
      </c>
      <c r="H13" s="475">
        <v>0</v>
      </c>
      <c r="I13" s="475">
        <v>0</v>
      </c>
      <c r="J13" s="479">
        <v>0</v>
      </c>
      <c r="K13" s="479">
        <v>0</v>
      </c>
      <c r="L13" s="475">
        <v>0</v>
      </c>
      <c r="M13" s="475">
        <v>0</v>
      </c>
      <c r="N13" s="479">
        <v>0</v>
      </c>
      <c r="O13" s="475">
        <v>2</v>
      </c>
      <c r="P13" s="518" t="s">
        <v>96</v>
      </c>
      <c r="Q13" s="479">
        <v>1.33</v>
      </c>
      <c r="R13" s="531">
        <v>4</v>
      </c>
      <c r="S13" s="530">
        <v>1.5</v>
      </c>
      <c r="T13" s="534">
        <v>7</v>
      </c>
      <c r="U13" s="531">
        <v>4</v>
      </c>
      <c r="V13" s="482" t="s">
        <v>97</v>
      </c>
      <c r="W13" s="544">
        <v>1.33</v>
      </c>
      <c r="X13" s="544">
        <v>15.66</v>
      </c>
      <c r="Y13" s="531">
        <v>10</v>
      </c>
      <c r="Z13" s="491">
        <v>3.85</v>
      </c>
      <c r="AA13" s="491">
        <v>11.07</v>
      </c>
      <c r="AB13" s="491">
        <v>30.58</v>
      </c>
    </row>
    <row r="14" s="506" customFormat="true" ht="28.5" spans="1:28">
      <c r="A14" s="452" t="s">
        <v>103</v>
      </c>
      <c r="B14" s="515">
        <v>0</v>
      </c>
      <c r="C14" s="515">
        <v>0</v>
      </c>
      <c r="D14" s="516">
        <v>0</v>
      </c>
      <c r="E14" s="515">
        <v>0</v>
      </c>
      <c r="F14" s="455">
        <v>0</v>
      </c>
      <c r="G14" s="479">
        <v>0</v>
      </c>
      <c r="H14" s="475">
        <v>5</v>
      </c>
      <c r="I14" s="475">
        <v>2</v>
      </c>
      <c r="J14" s="475">
        <v>10</v>
      </c>
      <c r="K14" s="475">
        <v>10</v>
      </c>
      <c r="L14" s="475">
        <v>0</v>
      </c>
      <c r="M14" s="475">
        <v>0</v>
      </c>
      <c r="N14" s="479">
        <v>0</v>
      </c>
      <c r="O14" s="475">
        <v>3</v>
      </c>
      <c r="P14" s="518" t="s">
        <v>96</v>
      </c>
      <c r="Q14" s="475">
        <v>2</v>
      </c>
      <c r="R14" s="531">
        <v>4</v>
      </c>
      <c r="S14" s="530">
        <v>1.5</v>
      </c>
      <c r="T14" s="534">
        <v>6</v>
      </c>
      <c r="U14" s="531">
        <v>4</v>
      </c>
      <c r="V14" s="482" t="s">
        <v>97</v>
      </c>
      <c r="W14" s="544">
        <v>1.33</v>
      </c>
      <c r="X14" s="544">
        <v>19.33</v>
      </c>
      <c r="Y14" s="531">
        <v>0</v>
      </c>
      <c r="Z14" s="531">
        <v>0</v>
      </c>
      <c r="AA14" s="496">
        <v>-1.2</v>
      </c>
      <c r="AB14" s="496">
        <v>18.13</v>
      </c>
    </row>
    <row r="15" s="506" customFormat="true" ht="28.5" spans="1:28">
      <c r="A15" s="456" t="s">
        <v>104</v>
      </c>
      <c r="B15" s="515">
        <v>0</v>
      </c>
      <c r="C15" s="515">
        <v>0</v>
      </c>
      <c r="D15" s="516">
        <v>0</v>
      </c>
      <c r="E15" s="515">
        <v>0</v>
      </c>
      <c r="F15" s="455">
        <v>0</v>
      </c>
      <c r="G15" s="479">
        <v>0</v>
      </c>
      <c r="H15" s="475">
        <v>4</v>
      </c>
      <c r="I15" s="475">
        <v>2</v>
      </c>
      <c r="J15" s="475">
        <v>8</v>
      </c>
      <c r="K15" s="475">
        <v>8</v>
      </c>
      <c r="L15" s="475">
        <v>0</v>
      </c>
      <c r="M15" s="475">
        <v>0</v>
      </c>
      <c r="N15" s="479">
        <v>0</v>
      </c>
      <c r="O15" s="475">
        <v>3</v>
      </c>
      <c r="P15" s="518" t="s">
        <v>96</v>
      </c>
      <c r="Q15" s="475">
        <v>2</v>
      </c>
      <c r="R15" s="531">
        <v>3</v>
      </c>
      <c r="S15" s="530">
        <v>1.5</v>
      </c>
      <c r="T15" s="534">
        <v>4.5</v>
      </c>
      <c r="U15" s="531">
        <v>3</v>
      </c>
      <c r="V15" s="482" t="s">
        <v>97</v>
      </c>
      <c r="W15" s="491">
        <v>1</v>
      </c>
      <c r="X15" s="491">
        <v>15.5</v>
      </c>
      <c r="Y15" s="531">
        <v>0</v>
      </c>
      <c r="Z15" s="531">
        <v>0</v>
      </c>
      <c r="AA15" s="496">
        <v>1</v>
      </c>
      <c r="AB15" s="496">
        <v>16.5</v>
      </c>
    </row>
    <row r="16" s="506" customFormat="true" ht="28.5" spans="1:28">
      <c r="A16" s="452" t="s">
        <v>105</v>
      </c>
      <c r="B16" s="515">
        <v>0</v>
      </c>
      <c r="C16" s="515">
        <v>0</v>
      </c>
      <c r="D16" s="516">
        <v>0</v>
      </c>
      <c r="E16" s="515">
        <v>0</v>
      </c>
      <c r="F16" s="455">
        <v>0</v>
      </c>
      <c r="G16" s="479">
        <v>0</v>
      </c>
      <c r="H16" s="475">
        <v>6</v>
      </c>
      <c r="I16" s="475">
        <v>2</v>
      </c>
      <c r="J16" s="475">
        <v>12</v>
      </c>
      <c r="K16" s="475">
        <v>12</v>
      </c>
      <c r="L16" s="475">
        <v>0</v>
      </c>
      <c r="M16" s="475">
        <v>0</v>
      </c>
      <c r="N16" s="479">
        <v>0</v>
      </c>
      <c r="O16" s="475">
        <v>3</v>
      </c>
      <c r="P16" s="518" t="s">
        <v>96</v>
      </c>
      <c r="Q16" s="475">
        <v>2</v>
      </c>
      <c r="R16" s="531">
        <v>1</v>
      </c>
      <c r="S16" s="530">
        <v>1.5</v>
      </c>
      <c r="T16" s="534">
        <v>1.5</v>
      </c>
      <c r="U16" s="531">
        <v>0</v>
      </c>
      <c r="V16" s="482" t="s">
        <v>97</v>
      </c>
      <c r="W16" s="544">
        <v>0</v>
      </c>
      <c r="X16" s="491">
        <v>15.5</v>
      </c>
      <c r="Y16" s="531">
        <v>0</v>
      </c>
      <c r="Z16" s="531">
        <v>0</v>
      </c>
      <c r="AA16" s="496">
        <v>-1.2</v>
      </c>
      <c r="AB16" s="496">
        <v>14.3</v>
      </c>
    </row>
    <row r="17" s="506" customFormat="true" ht="28.5" spans="1:28">
      <c r="A17" s="452" t="s">
        <v>106</v>
      </c>
      <c r="B17" s="515">
        <v>0</v>
      </c>
      <c r="C17" s="515">
        <v>0</v>
      </c>
      <c r="D17" s="516">
        <v>0</v>
      </c>
      <c r="E17" s="515">
        <v>0</v>
      </c>
      <c r="F17" s="455">
        <v>0</v>
      </c>
      <c r="G17" s="479">
        <v>0</v>
      </c>
      <c r="H17" s="475">
        <v>5</v>
      </c>
      <c r="I17" s="475">
        <v>2</v>
      </c>
      <c r="J17" s="475">
        <v>10</v>
      </c>
      <c r="K17" s="475">
        <v>10</v>
      </c>
      <c r="L17" s="475">
        <v>0</v>
      </c>
      <c r="M17" s="475">
        <v>0</v>
      </c>
      <c r="N17" s="479">
        <v>0</v>
      </c>
      <c r="O17" s="475">
        <v>4</v>
      </c>
      <c r="P17" s="518" t="s">
        <v>96</v>
      </c>
      <c r="Q17" s="479">
        <v>2.67</v>
      </c>
      <c r="R17" s="531">
        <v>4</v>
      </c>
      <c r="S17" s="530">
        <v>1.5</v>
      </c>
      <c r="T17" s="534">
        <v>6</v>
      </c>
      <c r="U17" s="531">
        <v>4</v>
      </c>
      <c r="V17" s="482" t="s">
        <v>97</v>
      </c>
      <c r="W17" s="544">
        <v>1.33</v>
      </c>
      <c r="X17" s="491">
        <v>20</v>
      </c>
      <c r="Y17" s="531">
        <v>0</v>
      </c>
      <c r="Z17" s="531">
        <v>0</v>
      </c>
      <c r="AA17" s="491">
        <v>-1.53</v>
      </c>
      <c r="AB17" s="496">
        <v>18.47</v>
      </c>
    </row>
    <row r="18" s="506" customFormat="true" ht="28.5" spans="1:28">
      <c r="A18" s="452" t="s">
        <v>107</v>
      </c>
      <c r="B18" s="515">
        <v>0</v>
      </c>
      <c r="C18" s="515">
        <v>0</v>
      </c>
      <c r="D18" s="516">
        <v>0</v>
      </c>
      <c r="E18" s="515">
        <v>0</v>
      </c>
      <c r="F18" s="455">
        <v>0</v>
      </c>
      <c r="G18" s="479">
        <v>0</v>
      </c>
      <c r="H18" s="475">
        <v>3</v>
      </c>
      <c r="I18" s="475">
        <v>2</v>
      </c>
      <c r="J18" s="475">
        <v>6</v>
      </c>
      <c r="K18" s="475">
        <v>6</v>
      </c>
      <c r="L18" s="475">
        <v>0</v>
      </c>
      <c r="M18" s="475">
        <v>0</v>
      </c>
      <c r="N18" s="479">
        <v>0</v>
      </c>
      <c r="O18" s="475">
        <v>3</v>
      </c>
      <c r="P18" s="518" t="s">
        <v>96</v>
      </c>
      <c r="Q18" s="475">
        <v>2</v>
      </c>
      <c r="R18" s="531">
        <v>4</v>
      </c>
      <c r="S18" s="530">
        <v>1.5</v>
      </c>
      <c r="T18" s="534">
        <v>6</v>
      </c>
      <c r="U18" s="531">
        <v>3</v>
      </c>
      <c r="V18" s="482" t="s">
        <v>97</v>
      </c>
      <c r="W18" s="491">
        <v>1</v>
      </c>
      <c r="X18" s="491">
        <v>15</v>
      </c>
      <c r="Y18" s="531">
        <v>0</v>
      </c>
      <c r="Z18" s="531">
        <v>0</v>
      </c>
      <c r="AA18" s="491">
        <v>-5.73</v>
      </c>
      <c r="AB18" s="496">
        <v>9.27</v>
      </c>
    </row>
    <row r="19" s="506" customFormat="true" ht="28.5" spans="1:28">
      <c r="A19" s="452" t="s">
        <v>108</v>
      </c>
      <c r="B19" s="515">
        <v>0</v>
      </c>
      <c r="C19" s="515">
        <v>0</v>
      </c>
      <c r="D19" s="516">
        <v>0</v>
      </c>
      <c r="E19" s="515">
        <v>0</v>
      </c>
      <c r="F19" s="455">
        <v>0</v>
      </c>
      <c r="G19" s="479">
        <v>0</v>
      </c>
      <c r="H19" s="475">
        <v>3</v>
      </c>
      <c r="I19" s="475">
        <v>2</v>
      </c>
      <c r="J19" s="475">
        <v>6</v>
      </c>
      <c r="K19" s="475">
        <v>6</v>
      </c>
      <c r="L19" s="475">
        <v>0</v>
      </c>
      <c r="M19" s="475">
        <v>0</v>
      </c>
      <c r="N19" s="479">
        <v>0</v>
      </c>
      <c r="O19" s="475">
        <v>3</v>
      </c>
      <c r="P19" s="518" t="s">
        <v>96</v>
      </c>
      <c r="Q19" s="475">
        <v>2</v>
      </c>
      <c r="R19" s="531">
        <v>2</v>
      </c>
      <c r="S19" s="530">
        <v>1.5</v>
      </c>
      <c r="T19" s="534">
        <v>3</v>
      </c>
      <c r="U19" s="531">
        <v>3</v>
      </c>
      <c r="V19" s="482" t="s">
        <v>97</v>
      </c>
      <c r="W19" s="491">
        <v>1</v>
      </c>
      <c r="X19" s="491">
        <v>12</v>
      </c>
      <c r="Y19" s="531">
        <v>0</v>
      </c>
      <c r="Z19" s="531">
        <v>0</v>
      </c>
      <c r="AA19" s="496">
        <v>6</v>
      </c>
      <c r="AB19" s="496">
        <v>18</v>
      </c>
    </row>
    <row r="20" s="506" customFormat="true" ht="28.5" spans="1:28">
      <c r="A20" s="456" t="s">
        <v>109</v>
      </c>
      <c r="B20" s="515">
        <v>0</v>
      </c>
      <c r="C20" s="515">
        <v>0</v>
      </c>
      <c r="D20" s="516">
        <v>0</v>
      </c>
      <c r="E20" s="515">
        <v>0</v>
      </c>
      <c r="F20" s="455">
        <v>0</v>
      </c>
      <c r="G20" s="479">
        <v>0</v>
      </c>
      <c r="H20" s="520">
        <v>7</v>
      </c>
      <c r="I20" s="520">
        <v>2</v>
      </c>
      <c r="J20" s="520">
        <v>14</v>
      </c>
      <c r="K20" s="520">
        <v>14</v>
      </c>
      <c r="L20" s="475">
        <v>0</v>
      </c>
      <c r="M20" s="475">
        <v>0</v>
      </c>
      <c r="N20" s="479">
        <v>0</v>
      </c>
      <c r="O20" s="475">
        <v>8</v>
      </c>
      <c r="P20" s="518" t="s">
        <v>96</v>
      </c>
      <c r="Q20" s="536">
        <v>5.33</v>
      </c>
      <c r="R20" s="537">
        <v>4</v>
      </c>
      <c r="S20" s="530">
        <v>1.5</v>
      </c>
      <c r="T20" s="534">
        <v>6</v>
      </c>
      <c r="U20" s="531">
        <v>4</v>
      </c>
      <c r="V20" s="482" t="s">
        <v>97</v>
      </c>
      <c r="W20" s="544">
        <v>1.34</v>
      </c>
      <c r="X20" s="544">
        <v>26.67</v>
      </c>
      <c r="Y20" s="531">
        <v>0</v>
      </c>
      <c r="Z20" s="531">
        <v>0</v>
      </c>
      <c r="AA20" s="496">
        <v>-7.2</v>
      </c>
      <c r="AB20" s="496">
        <v>19.47</v>
      </c>
    </row>
    <row r="21" s="56" customFormat="true" ht="28.5" spans="1:28">
      <c r="A21" s="456" t="s">
        <v>110</v>
      </c>
      <c r="B21" s="515">
        <v>0</v>
      </c>
      <c r="C21" s="515">
        <v>0</v>
      </c>
      <c r="D21" s="516">
        <v>0</v>
      </c>
      <c r="E21" s="515">
        <v>0</v>
      </c>
      <c r="F21" s="455">
        <v>0</v>
      </c>
      <c r="G21" s="479">
        <v>0</v>
      </c>
      <c r="H21" s="481">
        <v>10</v>
      </c>
      <c r="I21" s="481">
        <v>2</v>
      </c>
      <c r="J21" s="528">
        <v>20</v>
      </c>
      <c r="K21" s="528">
        <v>20</v>
      </c>
      <c r="L21" s="475">
        <v>0</v>
      </c>
      <c r="M21" s="475">
        <v>0</v>
      </c>
      <c r="N21" s="479">
        <v>0</v>
      </c>
      <c r="O21" s="475">
        <v>11</v>
      </c>
      <c r="P21" s="518" t="s">
        <v>96</v>
      </c>
      <c r="Q21" s="538">
        <v>7.34</v>
      </c>
      <c r="R21" s="481">
        <v>2</v>
      </c>
      <c r="S21" s="530">
        <v>1.5</v>
      </c>
      <c r="T21" s="534">
        <v>3</v>
      </c>
      <c r="U21" s="531">
        <v>2</v>
      </c>
      <c r="V21" s="482" t="s">
        <v>97</v>
      </c>
      <c r="W21" s="544">
        <v>0.67</v>
      </c>
      <c r="X21" s="491">
        <v>31.01</v>
      </c>
      <c r="Y21" s="531">
        <v>0</v>
      </c>
      <c r="Z21" s="531">
        <v>0</v>
      </c>
      <c r="AA21" s="479" t="s">
        <v>100</v>
      </c>
      <c r="AB21" s="496">
        <v>31.01</v>
      </c>
    </row>
    <row r="22" s="506" customFormat="true" ht="14.25" spans="1:28">
      <c r="A22" s="227"/>
      <c r="B22" s="457"/>
      <c r="C22" s="457"/>
      <c r="D22" s="457"/>
      <c r="E22" s="457"/>
      <c r="F22" s="457"/>
      <c r="G22" s="457"/>
      <c r="H22" s="457"/>
      <c r="I22" s="457"/>
      <c r="J22" s="457"/>
      <c r="K22" s="457"/>
      <c r="L22" s="457"/>
      <c r="M22" s="457"/>
      <c r="N22" s="457"/>
      <c r="O22" s="457"/>
      <c r="P22" s="457"/>
      <c r="Q22" s="457"/>
      <c r="R22" s="457"/>
      <c r="S22" s="457"/>
      <c r="T22" s="505"/>
      <c r="U22" s="457"/>
      <c r="V22" s="457"/>
      <c r="W22" s="505"/>
      <c r="X22" s="505"/>
      <c r="Y22" s="457"/>
      <c r="Z22" s="547"/>
      <c r="AA22" s="547"/>
      <c r="AB22" s="504"/>
    </row>
    <row r="23" s="506" customFormat="true" ht="14.25" spans="1:28">
      <c r="A23" s="227" t="s">
        <v>111</v>
      </c>
      <c r="B23" s="457"/>
      <c r="C23" s="457"/>
      <c r="D23" s="457"/>
      <c r="E23" s="457"/>
      <c r="F23" s="457"/>
      <c r="G23" s="457"/>
      <c r="H23" s="457"/>
      <c r="I23" s="457"/>
      <c r="J23" s="457"/>
      <c r="K23" s="457"/>
      <c r="L23" s="457"/>
      <c r="M23" s="457"/>
      <c r="N23" s="457"/>
      <c r="O23" s="457"/>
      <c r="P23" s="457"/>
      <c r="Q23" s="457"/>
      <c r="R23" s="457"/>
      <c r="S23" s="457"/>
      <c r="T23" s="505"/>
      <c r="U23" s="457"/>
      <c r="V23" s="457"/>
      <c r="W23" s="505"/>
      <c r="X23" s="505"/>
      <c r="Y23" s="457"/>
      <c r="Z23" s="547"/>
      <c r="AA23" s="547"/>
      <c r="AB23" s="505"/>
    </row>
    <row r="24" s="506" customFormat="true" ht="14.25" spans="1:28">
      <c r="A24" s="458" t="s">
        <v>112</v>
      </c>
      <c r="B24" s="458"/>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row>
    <row r="25" s="506" customFormat="true" ht="14.25" spans="1:28">
      <c r="A25" s="458" t="s">
        <v>113</v>
      </c>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row>
    <row r="26" s="506" customFormat="true" ht="37" customHeight="true" spans="1:28">
      <c r="A26" s="458" t="s">
        <v>114</v>
      </c>
      <c r="B26" s="458"/>
      <c r="C26" s="458"/>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row>
    <row r="27" s="506" customFormat="true" ht="27" customHeight="true" spans="1:28">
      <c r="A27" s="458" t="s">
        <v>115</v>
      </c>
      <c r="B27" s="458"/>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row>
    <row r="28" s="506" customFormat="true" ht="14.25" spans="1:28">
      <c r="A28" s="458" t="s">
        <v>116</v>
      </c>
      <c r="B28" s="458"/>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row>
    <row r="29" s="506" customFormat="true" ht="14.25" spans="1:28">
      <c r="A29" s="458" t="s">
        <v>117</v>
      </c>
      <c r="B29" s="458"/>
      <c r="C29" s="458"/>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row>
    <row r="30" s="506" customFormat="true" ht="14.25" spans="1:28">
      <c r="A30" s="458" t="s">
        <v>118</v>
      </c>
      <c r="B30" s="458"/>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row>
  </sheetData>
  <mergeCells count="29">
    <mergeCell ref="A1:AB1"/>
    <mergeCell ref="A2:AB2"/>
    <mergeCell ref="Y3:AB3"/>
    <mergeCell ref="B4:X4"/>
    <mergeCell ref="Y4:Z4"/>
    <mergeCell ref="B5:D5"/>
    <mergeCell ref="E5:K5"/>
    <mergeCell ref="L5:W5"/>
    <mergeCell ref="B6:D6"/>
    <mergeCell ref="E6:G6"/>
    <mergeCell ref="H6:J6"/>
    <mergeCell ref="L6:N6"/>
    <mergeCell ref="O6:Q6"/>
    <mergeCell ref="R6:T6"/>
    <mergeCell ref="U6:W6"/>
    <mergeCell ref="A24:AB24"/>
    <mergeCell ref="A25:AB25"/>
    <mergeCell ref="A26:AB26"/>
    <mergeCell ref="A27:AB27"/>
    <mergeCell ref="A28:AB28"/>
    <mergeCell ref="A29:AB29"/>
    <mergeCell ref="A30:AB30"/>
    <mergeCell ref="A4:A7"/>
    <mergeCell ref="K6:K7"/>
    <mergeCell ref="X5:X7"/>
    <mergeCell ref="Y5:Y7"/>
    <mergeCell ref="Z5:Z7"/>
    <mergeCell ref="AA4:AA7"/>
    <mergeCell ref="AB4:AB7"/>
  </mergeCells>
  <pageMargins left="0.393055555555556" right="0.393055555555556" top="0.393055555555556" bottom="0.2125" header="0.5" footer="0.5"/>
  <pageSetup paperSize="9" scale="61"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I9" sqref="I9"/>
    </sheetView>
  </sheetViews>
  <sheetFormatPr defaultColWidth="9" defaultRowHeight="15.75" outlineLevelCol="7"/>
  <cols>
    <col min="1" max="1" width="19" customWidth="true"/>
    <col min="2" max="2" width="26.375" customWidth="true"/>
    <col min="3" max="6" width="11.125" customWidth="true"/>
    <col min="7" max="8" width="13" customWidth="true"/>
  </cols>
  <sheetData>
    <row r="1" spans="1:1">
      <c r="A1" s="1" t="s">
        <v>421</v>
      </c>
    </row>
    <row r="2" ht="39" customHeight="true" spans="1:8">
      <c r="A2" s="2" t="s">
        <v>422</v>
      </c>
      <c r="B2" s="2"/>
      <c r="C2" s="2"/>
      <c r="D2" s="2"/>
      <c r="E2" s="2"/>
      <c r="F2" s="2"/>
      <c r="G2" s="2"/>
      <c r="H2" s="2"/>
    </row>
    <row r="3" ht="20" customHeight="true" spans="1:8">
      <c r="A3" s="2"/>
      <c r="B3" s="3"/>
      <c r="C3" s="3"/>
      <c r="D3" s="3"/>
      <c r="E3" s="3"/>
      <c r="F3" s="3"/>
      <c r="G3" s="8" t="s">
        <v>423</v>
      </c>
      <c r="H3" s="8"/>
    </row>
    <row r="4" ht="40" customHeight="true" spans="1:8">
      <c r="A4" s="4" t="s">
        <v>424</v>
      </c>
      <c r="B4" s="4" t="s">
        <v>425</v>
      </c>
      <c r="C4" s="4" t="s">
        <v>426</v>
      </c>
      <c r="D4" s="4" t="s">
        <v>427</v>
      </c>
      <c r="E4" s="9" t="s">
        <v>428</v>
      </c>
      <c r="F4" s="9" t="s">
        <v>429</v>
      </c>
      <c r="G4" s="9" t="s">
        <v>430</v>
      </c>
      <c r="H4" s="10" t="s">
        <v>4</v>
      </c>
    </row>
    <row r="5" ht="24" customHeight="true" spans="1:8">
      <c r="A5" s="4"/>
      <c r="B5" s="4" t="s">
        <v>431</v>
      </c>
      <c r="C5" s="4">
        <f t="shared" ref="C5:H5" si="0">SUM(C6:C16)</f>
        <v>6</v>
      </c>
      <c r="D5" s="4">
        <f t="shared" si="0"/>
        <v>6</v>
      </c>
      <c r="E5" s="4">
        <f t="shared" si="0"/>
        <v>2</v>
      </c>
      <c r="F5" s="4">
        <f t="shared" si="0"/>
        <v>3</v>
      </c>
      <c r="G5" s="4">
        <f t="shared" si="0"/>
        <v>3</v>
      </c>
      <c r="H5" s="4">
        <f t="shared" si="0"/>
        <v>20</v>
      </c>
    </row>
    <row r="6" ht="45" customHeight="true" spans="1:8">
      <c r="A6" s="5" t="s">
        <v>432</v>
      </c>
      <c r="B6" s="5" t="s">
        <v>208</v>
      </c>
      <c r="C6" s="6">
        <v>2</v>
      </c>
      <c r="D6" s="6">
        <v>6</v>
      </c>
      <c r="E6" s="6">
        <v>2</v>
      </c>
      <c r="F6" s="6">
        <v>3</v>
      </c>
      <c r="G6" s="6">
        <v>2</v>
      </c>
      <c r="H6" s="6">
        <v>15</v>
      </c>
    </row>
    <row r="7" spans="1:8">
      <c r="A7" s="5" t="s">
        <v>433</v>
      </c>
      <c r="B7" s="5" t="s">
        <v>12</v>
      </c>
      <c r="C7" s="6">
        <v>0</v>
      </c>
      <c r="D7" s="6">
        <v>0</v>
      </c>
      <c r="E7" s="6">
        <v>0</v>
      </c>
      <c r="F7" s="6">
        <v>0</v>
      </c>
      <c r="G7" s="6">
        <v>0.5</v>
      </c>
      <c r="H7" s="6">
        <v>0.5</v>
      </c>
    </row>
    <row r="8" spans="1:8">
      <c r="A8" s="5"/>
      <c r="B8" s="5" t="s">
        <v>267</v>
      </c>
      <c r="C8" s="6">
        <v>0</v>
      </c>
      <c r="D8" s="6">
        <v>0</v>
      </c>
      <c r="E8" s="6">
        <v>0</v>
      </c>
      <c r="F8" s="6">
        <v>0</v>
      </c>
      <c r="G8" s="6">
        <v>0.5</v>
      </c>
      <c r="H8" s="6">
        <v>0.5</v>
      </c>
    </row>
    <row r="9" spans="1:8">
      <c r="A9" s="5" t="s">
        <v>434</v>
      </c>
      <c r="B9" s="5" t="s">
        <v>435</v>
      </c>
      <c r="C9" s="6">
        <v>0.5</v>
      </c>
      <c r="D9" s="6">
        <v>0</v>
      </c>
      <c r="E9" s="6">
        <v>0</v>
      </c>
      <c r="F9" s="6">
        <v>0</v>
      </c>
      <c r="G9" s="6">
        <v>0</v>
      </c>
      <c r="H9" s="6">
        <v>0.5</v>
      </c>
    </row>
    <row r="10" spans="1:8">
      <c r="A10" s="5"/>
      <c r="B10" s="5" t="s">
        <v>436</v>
      </c>
      <c r="C10" s="6">
        <v>0.5</v>
      </c>
      <c r="D10" s="6">
        <v>0</v>
      </c>
      <c r="E10" s="6">
        <v>0</v>
      </c>
      <c r="F10" s="6">
        <v>0</v>
      </c>
      <c r="G10" s="6">
        <v>0</v>
      </c>
      <c r="H10" s="6">
        <v>0.5</v>
      </c>
    </row>
    <row r="11" spans="1:8">
      <c r="A11" s="5"/>
      <c r="B11" s="5" t="s">
        <v>437</v>
      </c>
      <c r="C11" s="6">
        <v>0.5</v>
      </c>
      <c r="D11" s="6">
        <v>0</v>
      </c>
      <c r="E11" s="6">
        <v>0</v>
      </c>
      <c r="F11" s="6">
        <v>0</v>
      </c>
      <c r="G11" s="6">
        <v>0</v>
      </c>
      <c r="H11" s="6">
        <v>0.5</v>
      </c>
    </row>
    <row r="12" spans="1:8">
      <c r="A12" s="5"/>
      <c r="B12" s="5" t="s">
        <v>438</v>
      </c>
      <c r="C12" s="6">
        <v>0.5</v>
      </c>
      <c r="D12" s="6">
        <v>0</v>
      </c>
      <c r="E12" s="6">
        <v>0</v>
      </c>
      <c r="F12" s="6">
        <v>0</v>
      </c>
      <c r="G12" s="6">
        <v>0</v>
      </c>
      <c r="H12" s="6">
        <v>0.5</v>
      </c>
    </row>
    <row r="13" spans="1:8">
      <c r="A13" s="5"/>
      <c r="B13" s="5" t="s">
        <v>439</v>
      </c>
      <c r="C13" s="6">
        <v>0.5</v>
      </c>
      <c r="D13" s="6">
        <v>0</v>
      </c>
      <c r="E13" s="6">
        <v>0</v>
      </c>
      <c r="F13" s="6">
        <v>0</v>
      </c>
      <c r="G13" s="6">
        <v>0</v>
      </c>
      <c r="H13" s="6">
        <v>0.5</v>
      </c>
    </row>
    <row r="14" spans="1:8">
      <c r="A14" s="5"/>
      <c r="B14" s="5" t="s">
        <v>440</v>
      </c>
      <c r="C14" s="6">
        <v>0.5</v>
      </c>
      <c r="D14" s="6">
        <v>0</v>
      </c>
      <c r="E14" s="6">
        <v>0</v>
      </c>
      <c r="F14" s="6">
        <v>0</v>
      </c>
      <c r="G14" s="6">
        <v>0</v>
      </c>
      <c r="H14" s="6">
        <v>0.5</v>
      </c>
    </row>
    <row r="15" spans="1:8">
      <c r="A15" s="5"/>
      <c r="B15" s="5" t="s">
        <v>441</v>
      </c>
      <c r="C15" s="6">
        <v>0.5</v>
      </c>
      <c r="D15" s="6">
        <v>0</v>
      </c>
      <c r="E15" s="6">
        <v>0</v>
      </c>
      <c r="F15" s="6">
        <v>0</v>
      </c>
      <c r="G15" s="6">
        <v>0</v>
      </c>
      <c r="H15" s="6">
        <v>0.5</v>
      </c>
    </row>
    <row r="16" spans="1:8">
      <c r="A16" s="5"/>
      <c r="B16" s="5" t="s">
        <v>442</v>
      </c>
      <c r="C16" s="6">
        <v>0.5</v>
      </c>
      <c r="D16" s="6">
        <v>0</v>
      </c>
      <c r="E16" s="6">
        <v>0</v>
      </c>
      <c r="F16" s="6">
        <v>0</v>
      </c>
      <c r="G16" s="6">
        <v>0</v>
      </c>
      <c r="H16" s="6">
        <v>0.5</v>
      </c>
    </row>
    <row r="17" ht="86" customHeight="true" spans="1:8">
      <c r="A17" s="7" t="s">
        <v>443</v>
      </c>
      <c r="B17" s="7"/>
      <c r="C17" s="7"/>
      <c r="D17" s="7"/>
      <c r="E17" s="7"/>
      <c r="F17" s="7"/>
      <c r="G17" s="7"/>
      <c r="H17" s="7"/>
    </row>
  </sheetData>
  <mergeCells count="6">
    <mergeCell ref="A2:H2"/>
    <mergeCell ref="G3:H3"/>
    <mergeCell ref="A17:H17"/>
    <mergeCell ref="A4:A5"/>
    <mergeCell ref="A7:A8"/>
    <mergeCell ref="A9:A16"/>
  </mergeCells>
  <printOptions horizontalCentered="true"/>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B24"/>
  <sheetViews>
    <sheetView workbookViewId="0">
      <selection activeCell="J9" sqref="J9"/>
    </sheetView>
  </sheetViews>
  <sheetFormatPr defaultColWidth="9" defaultRowHeight="15.75"/>
  <cols>
    <col min="2" max="9" width="6.125" customWidth="true"/>
    <col min="10" max="12" width="12.125" customWidth="true"/>
    <col min="13" max="20" width="6.875" customWidth="true"/>
    <col min="21" max="21" width="8.125" customWidth="true"/>
    <col min="22" max="22" width="6" customWidth="true"/>
    <col min="23" max="23" width="7.25" customWidth="true"/>
    <col min="24" max="24" width="5.75" customWidth="true"/>
    <col min="25" max="26" width="8.125" customWidth="true"/>
    <col min="27" max="27" width="8.5" customWidth="true"/>
    <col min="28" max="28" width="9" customWidth="true"/>
  </cols>
  <sheetData>
    <row r="1" spans="1:28">
      <c r="A1" s="442" t="s">
        <v>119</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row>
    <row r="2" ht="27" spans="1:28">
      <c r="A2" s="443" t="s">
        <v>120</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row>
    <row r="3" ht="18" customHeight="true" spans="1:28">
      <c r="A3" s="443"/>
      <c r="B3" s="443"/>
      <c r="C3" s="443"/>
      <c r="D3" s="443"/>
      <c r="E3" s="443"/>
      <c r="F3" s="443"/>
      <c r="G3" s="443"/>
      <c r="H3" s="443"/>
      <c r="I3" s="443"/>
      <c r="J3" s="443"/>
      <c r="K3" s="443"/>
      <c r="L3" s="443"/>
      <c r="M3" s="443"/>
      <c r="N3" s="443"/>
      <c r="O3" s="443"/>
      <c r="P3" s="443"/>
      <c r="Q3" s="443"/>
      <c r="R3" s="443"/>
      <c r="S3" s="443"/>
      <c r="T3" s="443"/>
      <c r="U3" s="443"/>
      <c r="V3" s="443"/>
      <c r="W3" s="443"/>
      <c r="X3" s="443"/>
      <c r="Y3" s="483" t="s">
        <v>2</v>
      </c>
      <c r="Z3" s="483"/>
      <c r="AA3" s="483"/>
      <c r="AB3" s="483"/>
    </row>
    <row r="4" ht="27" customHeight="true" spans="1:28">
      <c r="A4" s="444" t="s">
        <v>35</v>
      </c>
      <c r="B4" s="445" t="s">
        <v>121</v>
      </c>
      <c r="C4" s="445"/>
      <c r="D4" s="445"/>
      <c r="E4" s="445"/>
      <c r="F4" s="445"/>
      <c r="G4" s="445"/>
      <c r="H4" s="445"/>
      <c r="I4" s="445"/>
      <c r="J4" s="445"/>
      <c r="K4" s="445"/>
      <c r="L4" s="445"/>
      <c r="M4" s="466" t="s">
        <v>122</v>
      </c>
      <c r="N4" s="467"/>
      <c r="O4" s="467"/>
      <c r="P4" s="467"/>
      <c r="Q4" s="467"/>
      <c r="R4" s="467"/>
      <c r="S4" s="467"/>
      <c r="T4" s="467"/>
      <c r="U4" s="467"/>
      <c r="V4" s="467"/>
      <c r="W4" s="467"/>
      <c r="X4" s="467"/>
      <c r="Y4" s="467"/>
      <c r="Z4" s="467"/>
      <c r="AA4" s="484"/>
      <c r="AB4" s="485" t="s">
        <v>123</v>
      </c>
    </row>
    <row r="5" ht="27" customHeight="true" spans="1:28">
      <c r="A5" s="446"/>
      <c r="B5" s="445" t="s">
        <v>124</v>
      </c>
      <c r="C5" s="445"/>
      <c r="D5" s="445"/>
      <c r="E5" s="445"/>
      <c r="F5" s="445" t="s">
        <v>125</v>
      </c>
      <c r="G5" s="445"/>
      <c r="H5" s="445"/>
      <c r="I5" s="445"/>
      <c r="J5" s="462" t="s">
        <v>126</v>
      </c>
      <c r="K5" s="462" t="s">
        <v>127</v>
      </c>
      <c r="L5" s="462" t="s">
        <v>128</v>
      </c>
      <c r="M5" s="468" t="s">
        <v>46</v>
      </c>
      <c r="N5" s="469"/>
      <c r="O5" s="470"/>
      <c r="P5" s="445" t="s">
        <v>47</v>
      </c>
      <c r="Q5" s="445"/>
      <c r="R5" s="445"/>
      <c r="S5" s="445" t="s">
        <v>49</v>
      </c>
      <c r="T5" s="445"/>
      <c r="U5" s="445"/>
      <c r="V5" s="445"/>
      <c r="W5" s="445" t="s">
        <v>50</v>
      </c>
      <c r="X5" s="445"/>
      <c r="Y5" s="445"/>
      <c r="Z5" s="445"/>
      <c r="AA5" s="445" t="s">
        <v>129</v>
      </c>
      <c r="AB5" s="485"/>
    </row>
    <row r="6" ht="137" customHeight="true" spans="1:28">
      <c r="A6" s="446"/>
      <c r="B6" s="445" t="s">
        <v>46</v>
      </c>
      <c r="C6" s="445" t="s">
        <v>47</v>
      </c>
      <c r="D6" s="445" t="s">
        <v>49</v>
      </c>
      <c r="E6" s="445" t="s">
        <v>50</v>
      </c>
      <c r="F6" s="445" t="s">
        <v>46</v>
      </c>
      <c r="G6" s="445" t="s">
        <v>47</v>
      </c>
      <c r="H6" s="445" t="s">
        <v>49</v>
      </c>
      <c r="I6" s="445" t="s">
        <v>50</v>
      </c>
      <c r="J6" s="463"/>
      <c r="K6" s="463"/>
      <c r="L6" s="463"/>
      <c r="M6" s="445" t="s">
        <v>130</v>
      </c>
      <c r="N6" s="445" t="s">
        <v>131</v>
      </c>
      <c r="O6" s="445" t="s">
        <v>132</v>
      </c>
      <c r="P6" s="445" t="s">
        <v>130</v>
      </c>
      <c r="Q6" s="445" t="s">
        <v>131</v>
      </c>
      <c r="R6" s="445" t="s">
        <v>133</v>
      </c>
      <c r="S6" s="445" t="s">
        <v>130</v>
      </c>
      <c r="T6" s="445" t="s">
        <v>131</v>
      </c>
      <c r="U6" s="445" t="s">
        <v>134</v>
      </c>
      <c r="V6" s="445" t="s">
        <v>135</v>
      </c>
      <c r="W6" s="445" t="s">
        <v>130</v>
      </c>
      <c r="X6" s="445" t="s">
        <v>131</v>
      </c>
      <c r="Y6" s="445" t="s">
        <v>136</v>
      </c>
      <c r="Z6" s="445" t="s">
        <v>135</v>
      </c>
      <c r="AA6" s="445"/>
      <c r="AB6" s="485"/>
    </row>
    <row r="7" ht="75" customHeight="true" spans="1:28">
      <c r="A7" s="447" t="s">
        <v>57</v>
      </c>
      <c r="B7" s="448" t="s">
        <v>58</v>
      </c>
      <c r="C7" s="448" t="s">
        <v>59</v>
      </c>
      <c r="D7" s="449" t="s">
        <v>137</v>
      </c>
      <c r="E7" s="459" t="s">
        <v>61</v>
      </c>
      <c r="F7" s="459" t="s">
        <v>62</v>
      </c>
      <c r="G7" s="459" t="s">
        <v>138</v>
      </c>
      <c r="H7" s="459" t="s">
        <v>64</v>
      </c>
      <c r="I7" s="459" t="s">
        <v>65</v>
      </c>
      <c r="J7" s="459" t="s">
        <v>139</v>
      </c>
      <c r="K7" s="459" t="s">
        <v>140</v>
      </c>
      <c r="L7" s="459" t="s">
        <v>141</v>
      </c>
      <c r="M7" s="459" t="s">
        <v>69</v>
      </c>
      <c r="N7" s="459" t="s">
        <v>142</v>
      </c>
      <c r="O7" s="459" t="s">
        <v>143</v>
      </c>
      <c r="P7" s="459" t="s">
        <v>72</v>
      </c>
      <c r="Q7" s="459" t="s">
        <v>144</v>
      </c>
      <c r="R7" s="459" t="s">
        <v>145</v>
      </c>
      <c r="S7" s="459" t="s">
        <v>75</v>
      </c>
      <c r="T7" s="459" t="s">
        <v>146</v>
      </c>
      <c r="U7" s="459" t="s">
        <v>77</v>
      </c>
      <c r="V7" s="459" t="s">
        <v>147</v>
      </c>
      <c r="W7" s="459" t="s">
        <v>148</v>
      </c>
      <c r="X7" s="459" t="s">
        <v>149</v>
      </c>
      <c r="Y7" s="459" t="s">
        <v>81</v>
      </c>
      <c r="Z7" s="459" t="s">
        <v>150</v>
      </c>
      <c r="AA7" s="459" t="s">
        <v>151</v>
      </c>
      <c r="AB7" s="486" t="s">
        <v>152</v>
      </c>
    </row>
    <row r="8" spans="1:28">
      <c r="A8" s="450" t="s">
        <v>4</v>
      </c>
      <c r="B8" s="448">
        <v>9</v>
      </c>
      <c r="C8" s="448">
        <v>44</v>
      </c>
      <c r="D8" s="451">
        <v>109</v>
      </c>
      <c r="E8" s="460">
        <v>109</v>
      </c>
      <c r="F8" s="460">
        <v>19</v>
      </c>
      <c r="G8" s="460">
        <v>40</v>
      </c>
      <c r="H8" s="460">
        <v>94</v>
      </c>
      <c r="I8" s="460">
        <v>119</v>
      </c>
      <c r="J8" s="464" t="s">
        <v>153</v>
      </c>
      <c r="K8" s="464" t="s">
        <v>154</v>
      </c>
      <c r="L8" s="464" t="s">
        <v>155</v>
      </c>
      <c r="M8" s="471">
        <v>9</v>
      </c>
      <c r="N8" s="472">
        <v>11</v>
      </c>
      <c r="O8" s="473" t="s">
        <v>102</v>
      </c>
      <c r="P8" s="471">
        <v>44</v>
      </c>
      <c r="Q8" s="471">
        <v>45</v>
      </c>
      <c r="R8" s="473" t="s">
        <v>153</v>
      </c>
      <c r="S8" s="471"/>
      <c r="T8" s="476"/>
      <c r="U8" s="473"/>
      <c r="V8" s="473" t="s">
        <v>156</v>
      </c>
      <c r="W8" s="471"/>
      <c r="X8" s="471"/>
      <c r="Y8" s="473"/>
      <c r="Z8" s="473" t="s">
        <v>157</v>
      </c>
      <c r="AA8" s="473" t="s">
        <v>158</v>
      </c>
      <c r="AB8" s="487" t="s">
        <v>93</v>
      </c>
    </row>
    <row r="9" ht="28.5" spans="1:28">
      <c r="A9" s="452" t="s">
        <v>11</v>
      </c>
      <c r="B9" s="453">
        <v>9</v>
      </c>
      <c r="C9" s="453">
        <v>44</v>
      </c>
      <c r="D9" s="454">
        <v>109</v>
      </c>
      <c r="E9" s="455">
        <v>109</v>
      </c>
      <c r="F9" s="461">
        <v>19</v>
      </c>
      <c r="G9" s="461">
        <v>40</v>
      </c>
      <c r="H9" s="455">
        <v>94</v>
      </c>
      <c r="I9" s="455">
        <v>118</v>
      </c>
      <c r="J9" s="465" t="s">
        <v>159</v>
      </c>
      <c r="K9" s="465" t="s">
        <v>154</v>
      </c>
      <c r="L9" s="465" t="s">
        <v>160</v>
      </c>
      <c r="M9" s="455">
        <v>5</v>
      </c>
      <c r="N9" s="474">
        <v>6</v>
      </c>
      <c r="O9" s="465" t="s">
        <v>160</v>
      </c>
      <c r="P9" s="455">
        <v>0</v>
      </c>
      <c r="Q9" s="455">
        <v>0</v>
      </c>
      <c r="R9" s="465" t="s">
        <v>100</v>
      </c>
      <c r="S9" s="474">
        <v>8</v>
      </c>
      <c r="T9" s="477">
        <v>1</v>
      </c>
      <c r="U9" s="480" t="s">
        <v>161</v>
      </c>
      <c r="V9" s="454">
        <v>-9.43</v>
      </c>
      <c r="W9" s="474">
        <v>6</v>
      </c>
      <c r="X9" s="474">
        <v>12</v>
      </c>
      <c r="Y9" s="488" t="s">
        <v>97</v>
      </c>
      <c r="Z9" s="489" t="s">
        <v>153</v>
      </c>
      <c r="AA9" s="465" t="s">
        <v>162</v>
      </c>
      <c r="AB9" s="490">
        <v>-1.43</v>
      </c>
    </row>
    <row r="10" ht="42.75" spans="1:28">
      <c r="A10" s="452" t="s">
        <v>98</v>
      </c>
      <c r="B10" s="455">
        <v>0</v>
      </c>
      <c r="C10" s="455">
        <v>0</v>
      </c>
      <c r="D10" s="455">
        <v>0</v>
      </c>
      <c r="E10" s="455">
        <v>0</v>
      </c>
      <c r="F10" s="455">
        <v>0</v>
      </c>
      <c r="G10" s="455">
        <v>0</v>
      </c>
      <c r="H10" s="455">
        <v>0</v>
      </c>
      <c r="I10" s="455">
        <v>1</v>
      </c>
      <c r="J10" s="465" t="s">
        <v>159</v>
      </c>
      <c r="K10" s="465" t="s">
        <v>100</v>
      </c>
      <c r="L10" s="465" t="s">
        <v>159</v>
      </c>
      <c r="M10" s="455">
        <v>3</v>
      </c>
      <c r="N10" s="455">
        <v>3</v>
      </c>
      <c r="O10" s="465" t="s">
        <v>100</v>
      </c>
      <c r="P10" s="455">
        <v>2</v>
      </c>
      <c r="Q10" s="455">
        <v>2</v>
      </c>
      <c r="R10" s="465" t="s">
        <v>100</v>
      </c>
      <c r="S10" s="474">
        <v>9</v>
      </c>
      <c r="T10" s="478">
        <v>16</v>
      </c>
      <c r="U10" s="480" t="s">
        <v>161</v>
      </c>
      <c r="V10" s="481">
        <v>8.4</v>
      </c>
      <c r="W10" s="474">
        <v>10</v>
      </c>
      <c r="X10" s="474">
        <v>11</v>
      </c>
      <c r="Y10" s="488" t="s">
        <v>97</v>
      </c>
      <c r="Z10" s="489" t="s">
        <v>163</v>
      </c>
      <c r="AA10" s="465" t="s">
        <v>164</v>
      </c>
      <c r="AB10" s="491">
        <v>9.73</v>
      </c>
    </row>
    <row r="11" ht="28.5" spans="1:28">
      <c r="A11" s="452" t="s">
        <v>15</v>
      </c>
      <c r="B11" s="455">
        <v>0</v>
      </c>
      <c r="C11" s="455">
        <v>0</v>
      </c>
      <c r="D11" s="455">
        <v>0</v>
      </c>
      <c r="E11" s="455">
        <v>0</v>
      </c>
      <c r="F11" s="455">
        <v>0</v>
      </c>
      <c r="G11" s="455">
        <v>0</v>
      </c>
      <c r="H11" s="455">
        <v>0</v>
      </c>
      <c r="I11" s="455">
        <v>0</v>
      </c>
      <c r="J11" s="465" t="s">
        <v>100</v>
      </c>
      <c r="K11" s="465" t="s">
        <v>100</v>
      </c>
      <c r="L11" s="465" t="s">
        <v>100</v>
      </c>
      <c r="M11" s="455">
        <v>0</v>
      </c>
      <c r="N11" s="455">
        <v>0</v>
      </c>
      <c r="O11" s="455">
        <v>0</v>
      </c>
      <c r="P11" s="455">
        <v>0</v>
      </c>
      <c r="Q11" s="455">
        <v>0</v>
      </c>
      <c r="R11" s="455">
        <v>0</v>
      </c>
      <c r="S11" s="475">
        <v>54.5</v>
      </c>
      <c r="T11" s="475">
        <v>51</v>
      </c>
      <c r="U11" s="482" t="s">
        <v>97</v>
      </c>
      <c r="V11" s="481">
        <v>-1.17</v>
      </c>
      <c r="W11" s="475">
        <v>54.5</v>
      </c>
      <c r="X11" s="475">
        <v>65</v>
      </c>
      <c r="Y11" s="482" t="s">
        <v>96</v>
      </c>
      <c r="Z11" s="479" t="s">
        <v>165</v>
      </c>
      <c r="AA11" s="479" t="s">
        <v>166</v>
      </c>
      <c r="AB11" s="491">
        <v>5.99</v>
      </c>
    </row>
    <row r="12" ht="28.5" spans="1:28">
      <c r="A12" s="452" t="s">
        <v>101</v>
      </c>
      <c r="B12" s="455">
        <v>0</v>
      </c>
      <c r="C12" s="455">
        <v>0</v>
      </c>
      <c r="D12" s="455">
        <v>0</v>
      </c>
      <c r="E12" s="455">
        <v>0</v>
      </c>
      <c r="F12" s="455">
        <v>0</v>
      </c>
      <c r="G12" s="455">
        <v>0</v>
      </c>
      <c r="H12" s="455">
        <v>0</v>
      </c>
      <c r="I12" s="455">
        <v>0</v>
      </c>
      <c r="J12" s="465" t="s">
        <v>100</v>
      </c>
      <c r="K12" s="465" t="s">
        <v>100</v>
      </c>
      <c r="L12" s="465" t="s">
        <v>100</v>
      </c>
      <c r="M12" s="455">
        <v>1</v>
      </c>
      <c r="N12" s="474">
        <v>2</v>
      </c>
      <c r="O12" s="465" t="s">
        <v>160</v>
      </c>
      <c r="P12" s="474">
        <v>3</v>
      </c>
      <c r="Q12" s="474">
        <v>5</v>
      </c>
      <c r="R12" s="465" t="s">
        <v>155</v>
      </c>
      <c r="S12" s="474">
        <v>2</v>
      </c>
      <c r="T12" s="474">
        <v>4</v>
      </c>
      <c r="U12" s="480" t="s">
        <v>161</v>
      </c>
      <c r="V12" s="455">
        <v>2.4</v>
      </c>
      <c r="W12" s="474">
        <v>5</v>
      </c>
      <c r="X12" s="474">
        <v>10</v>
      </c>
      <c r="Y12" s="492" t="s">
        <v>97</v>
      </c>
      <c r="Z12" s="493" t="s">
        <v>167</v>
      </c>
      <c r="AA12" s="494">
        <v>11.07</v>
      </c>
      <c r="AB12" s="491">
        <v>11.07</v>
      </c>
    </row>
    <row r="13" ht="28.5" spans="1:28">
      <c r="A13" s="452" t="s">
        <v>103</v>
      </c>
      <c r="B13" s="455">
        <v>0</v>
      </c>
      <c r="C13" s="455">
        <v>0</v>
      </c>
      <c r="D13" s="455">
        <v>0</v>
      </c>
      <c r="E13" s="455">
        <v>0</v>
      </c>
      <c r="F13" s="455">
        <v>0</v>
      </c>
      <c r="G13" s="455">
        <v>0</v>
      </c>
      <c r="H13" s="455">
        <v>0</v>
      </c>
      <c r="I13" s="455">
        <v>0</v>
      </c>
      <c r="J13" s="465" t="s">
        <v>100</v>
      </c>
      <c r="K13" s="465" t="s">
        <v>100</v>
      </c>
      <c r="L13" s="465" t="s">
        <v>100</v>
      </c>
      <c r="M13" s="455">
        <v>0</v>
      </c>
      <c r="N13" s="455">
        <v>0</v>
      </c>
      <c r="O13" s="455">
        <v>0</v>
      </c>
      <c r="P13" s="474">
        <v>5</v>
      </c>
      <c r="Q13" s="474">
        <v>5</v>
      </c>
      <c r="R13" s="465" t="s">
        <v>100</v>
      </c>
      <c r="S13" s="474">
        <v>4</v>
      </c>
      <c r="T13" s="474">
        <v>3</v>
      </c>
      <c r="U13" s="480" t="s">
        <v>161</v>
      </c>
      <c r="V13" s="455">
        <v>-1.2</v>
      </c>
      <c r="W13" s="474">
        <v>2</v>
      </c>
      <c r="X13" s="474">
        <v>2</v>
      </c>
      <c r="Y13" s="480" t="s">
        <v>97</v>
      </c>
      <c r="Z13" s="480" t="s">
        <v>100</v>
      </c>
      <c r="AA13" s="495">
        <v>-1.2</v>
      </c>
      <c r="AB13" s="496">
        <v>-1.2</v>
      </c>
    </row>
    <row r="14" ht="28.5" spans="1:28">
      <c r="A14" s="456" t="s">
        <v>104</v>
      </c>
      <c r="B14" s="455">
        <v>0</v>
      </c>
      <c r="C14" s="455">
        <v>0</v>
      </c>
      <c r="D14" s="455">
        <v>0</v>
      </c>
      <c r="E14" s="455">
        <v>0</v>
      </c>
      <c r="F14" s="455">
        <v>0</v>
      </c>
      <c r="G14" s="455">
        <v>0</v>
      </c>
      <c r="H14" s="455">
        <v>0</v>
      </c>
      <c r="I14" s="455">
        <v>0</v>
      </c>
      <c r="J14" s="465" t="s">
        <v>100</v>
      </c>
      <c r="K14" s="465" t="s">
        <v>100</v>
      </c>
      <c r="L14" s="465" t="s">
        <v>100</v>
      </c>
      <c r="M14" s="455">
        <v>0</v>
      </c>
      <c r="N14" s="455">
        <v>0</v>
      </c>
      <c r="O14" s="455">
        <v>0</v>
      </c>
      <c r="P14" s="475">
        <v>3</v>
      </c>
      <c r="Q14" s="475">
        <v>3</v>
      </c>
      <c r="R14" s="479" t="s">
        <v>100</v>
      </c>
      <c r="S14" s="475">
        <v>2</v>
      </c>
      <c r="T14" s="475">
        <v>2</v>
      </c>
      <c r="U14" s="480" t="s">
        <v>161</v>
      </c>
      <c r="V14" s="475">
        <v>0</v>
      </c>
      <c r="W14" s="475">
        <v>2</v>
      </c>
      <c r="X14" s="475">
        <v>5</v>
      </c>
      <c r="Y14" s="480" t="s">
        <v>97</v>
      </c>
      <c r="Z14" s="497" t="s">
        <v>159</v>
      </c>
      <c r="AA14" s="495">
        <v>1</v>
      </c>
      <c r="AB14" s="496">
        <v>1</v>
      </c>
    </row>
    <row r="15" ht="28.5" spans="1:28">
      <c r="A15" s="452" t="s">
        <v>105</v>
      </c>
      <c r="B15" s="455">
        <v>0</v>
      </c>
      <c r="C15" s="455">
        <v>0</v>
      </c>
      <c r="D15" s="455">
        <v>0</v>
      </c>
      <c r="E15" s="455">
        <v>0</v>
      </c>
      <c r="F15" s="455">
        <v>0</v>
      </c>
      <c r="G15" s="455">
        <v>0</v>
      </c>
      <c r="H15" s="455">
        <v>0</v>
      </c>
      <c r="I15" s="455">
        <v>0</v>
      </c>
      <c r="J15" s="465" t="s">
        <v>100</v>
      </c>
      <c r="K15" s="465" t="s">
        <v>100</v>
      </c>
      <c r="L15" s="465" t="s">
        <v>100</v>
      </c>
      <c r="M15" s="455">
        <v>0</v>
      </c>
      <c r="N15" s="455">
        <v>0</v>
      </c>
      <c r="O15" s="455">
        <v>0</v>
      </c>
      <c r="P15" s="474">
        <v>3</v>
      </c>
      <c r="Q15" s="474">
        <v>3</v>
      </c>
      <c r="R15" s="479" t="s">
        <v>100</v>
      </c>
      <c r="S15" s="474">
        <v>2</v>
      </c>
      <c r="T15" s="474">
        <v>1</v>
      </c>
      <c r="U15" s="480" t="s">
        <v>161</v>
      </c>
      <c r="V15" s="455">
        <v>-1.2</v>
      </c>
      <c r="W15" s="474">
        <v>2</v>
      </c>
      <c r="X15" s="474">
        <v>2</v>
      </c>
      <c r="Y15" s="480" t="s">
        <v>97</v>
      </c>
      <c r="Z15" s="480" t="s">
        <v>100</v>
      </c>
      <c r="AA15" s="495">
        <v>-1.2</v>
      </c>
      <c r="AB15" s="496">
        <v>-1.2</v>
      </c>
    </row>
    <row r="16" ht="28.5" spans="1:28">
      <c r="A16" s="452" t="s">
        <v>106</v>
      </c>
      <c r="B16" s="455">
        <v>0</v>
      </c>
      <c r="C16" s="455">
        <v>0</v>
      </c>
      <c r="D16" s="455">
        <v>0</v>
      </c>
      <c r="E16" s="455">
        <v>0</v>
      </c>
      <c r="F16" s="455">
        <v>0</v>
      </c>
      <c r="G16" s="455">
        <v>0</v>
      </c>
      <c r="H16" s="455">
        <v>0</v>
      </c>
      <c r="I16" s="455">
        <v>0</v>
      </c>
      <c r="J16" s="465" t="s">
        <v>100</v>
      </c>
      <c r="K16" s="465" t="s">
        <v>100</v>
      </c>
      <c r="L16" s="465" t="s">
        <v>100</v>
      </c>
      <c r="M16" s="455">
        <v>0</v>
      </c>
      <c r="N16" s="455">
        <v>0</v>
      </c>
      <c r="O16" s="455">
        <v>0</v>
      </c>
      <c r="P16" s="474">
        <v>5</v>
      </c>
      <c r="Q16" s="474">
        <v>5</v>
      </c>
      <c r="R16" s="479" t="s">
        <v>100</v>
      </c>
      <c r="S16" s="474">
        <v>10</v>
      </c>
      <c r="T16" s="474">
        <v>9</v>
      </c>
      <c r="U16" s="480" t="s">
        <v>161</v>
      </c>
      <c r="V16" s="455">
        <v>-1.2</v>
      </c>
      <c r="W16" s="474">
        <v>9</v>
      </c>
      <c r="X16" s="474">
        <v>8</v>
      </c>
      <c r="Y16" s="480" t="s">
        <v>97</v>
      </c>
      <c r="Z16" s="480" t="s">
        <v>168</v>
      </c>
      <c r="AA16" s="498">
        <v>-1.53</v>
      </c>
      <c r="AB16" s="499">
        <v>-1.53</v>
      </c>
    </row>
    <row r="17" ht="28.5" spans="1:28">
      <c r="A17" s="452" t="s">
        <v>107</v>
      </c>
      <c r="B17" s="455">
        <v>0</v>
      </c>
      <c r="C17" s="455">
        <v>0</v>
      </c>
      <c r="D17" s="455">
        <v>0</v>
      </c>
      <c r="E17" s="455">
        <v>0</v>
      </c>
      <c r="F17" s="455">
        <v>0</v>
      </c>
      <c r="G17" s="455">
        <v>0</v>
      </c>
      <c r="H17" s="455">
        <v>0</v>
      </c>
      <c r="I17" s="455">
        <v>0</v>
      </c>
      <c r="J17" s="465" t="s">
        <v>100</v>
      </c>
      <c r="K17" s="465" t="s">
        <v>100</v>
      </c>
      <c r="L17" s="465" t="s">
        <v>100</v>
      </c>
      <c r="M17" s="455">
        <v>0</v>
      </c>
      <c r="N17" s="455">
        <v>0</v>
      </c>
      <c r="O17" s="455">
        <v>0</v>
      </c>
      <c r="P17" s="455">
        <v>3</v>
      </c>
      <c r="Q17" s="455">
        <v>2</v>
      </c>
      <c r="R17" s="465" t="s">
        <v>154</v>
      </c>
      <c r="S17" s="455">
        <v>8</v>
      </c>
      <c r="T17" s="455">
        <v>6</v>
      </c>
      <c r="U17" s="480" t="s">
        <v>161</v>
      </c>
      <c r="V17" s="475">
        <v>-2.4</v>
      </c>
      <c r="W17" s="455">
        <v>9</v>
      </c>
      <c r="X17" s="455">
        <v>5</v>
      </c>
      <c r="Y17" s="480" t="s">
        <v>97</v>
      </c>
      <c r="Z17" s="500" t="s">
        <v>169</v>
      </c>
      <c r="AA17" s="498">
        <v>-5.73</v>
      </c>
      <c r="AB17" s="501">
        <v>-5.73</v>
      </c>
    </row>
    <row r="18" ht="28.5" spans="1:28">
      <c r="A18" s="452" t="s">
        <v>108</v>
      </c>
      <c r="B18" s="455">
        <v>0</v>
      </c>
      <c r="C18" s="455">
        <v>0</v>
      </c>
      <c r="D18" s="455">
        <v>0</v>
      </c>
      <c r="E18" s="455">
        <v>0</v>
      </c>
      <c r="F18" s="455">
        <v>0</v>
      </c>
      <c r="G18" s="455">
        <v>0</v>
      </c>
      <c r="H18" s="455">
        <v>0</v>
      </c>
      <c r="I18" s="455">
        <v>0</v>
      </c>
      <c r="J18" s="465" t="s">
        <v>100</v>
      </c>
      <c r="K18" s="465" t="s">
        <v>100</v>
      </c>
      <c r="L18" s="465" t="s">
        <v>100</v>
      </c>
      <c r="M18" s="455">
        <v>0</v>
      </c>
      <c r="N18" s="455">
        <v>0</v>
      </c>
      <c r="O18" s="455">
        <v>0</v>
      </c>
      <c r="P18" s="455">
        <v>4</v>
      </c>
      <c r="Q18" s="455">
        <v>7</v>
      </c>
      <c r="R18" s="465" t="s">
        <v>102</v>
      </c>
      <c r="S18" s="455">
        <v>2</v>
      </c>
      <c r="T18" s="455">
        <v>2</v>
      </c>
      <c r="U18" s="480" t="s">
        <v>161</v>
      </c>
      <c r="V18" s="465">
        <v>0</v>
      </c>
      <c r="W18" s="455">
        <v>1</v>
      </c>
      <c r="X18" s="455">
        <v>1</v>
      </c>
      <c r="Y18" s="480" t="s">
        <v>97</v>
      </c>
      <c r="Z18" s="480" t="s">
        <v>100</v>
      </c>
      <c r="AA18" s="502">
        <v>6</v>
      </c>
      <c r="AB18" s="495">
        <v>6</v>
      </c>
    </row>
    <row r="19" ht="28.5" spans="1:28">
      <c r="A19" s="456" t="s">
        <v>109</v>
      </c>
      <c r="B19" s="455">
        <v>0</v>
      </c>
      <c r="C19" s="455">
        <v>0</v>
      </c>
      <c r="D19" s="455">
        <v>0</v>
      </c>
      <c r="E19" s="455">
        <v>0</v>
      </c>
      <c r="F19" s="455">
        <v>0</v>
      </c>
      <c r="G19" s="455">
        <v>0</v>
      </c>
      <c r="H19" s="455">
        <v>0</v>
      </c>
      <c r="I19" s="455">
        <v>0</v>
      </c>
      <c r="J19" s="465" t="s">
        <v>100</v>
      </c>
      <c r="K19" s="465" t="s">
        <v>100</v>
      </c>
      <c r="L19" s="465" t="s">
        <v>100</v>
      </c>
      <c r="M19" s="455">
        <v>0</v>
      </c>
      <c r="N19" s="455">
        <v>0</v>
      </c>
      <c r="O19" s="455">
        <v>0</v>
      </c>
      <c r="P19" s="475">
        <v>9</v>
      </c>
      <c r="Q19" s="475">
        <v>6</v>
      </c>
      <c r="R19" s="479" t="s">
        <v>170</v>
      </c>
      <c r="S19" s="475">
        <v>5</v>
      </c>
      <c r="T19" s="475">
        <v>4</v>
      </c>
      <c r="U19" s="480" t="s">
        <v>161</v>
      </c>
      <c r="V19" s="475">
        <v>-1.2</v>
      </c>
      <c r="W19" s="475">
        <v>5</v>
      </c>
      <c r="X19" s="475">
        <v>5</v>
      </c>
      <c r="Y19" s="480" t="s">
        <v>97</v>
      </c>
      <c r="Z19" s="480" t="s">
        <v>100</v>
      </c>
      <c r="AA19" s="502">
        <v>-7.2</v>
      </c>
      <c r="AB19" s="495">
        <v>-7.2</v>
      </c>
    </row>
    <row r="20" ht="28.5" spans="1:28">
      <c r="A20" s="456" t="s">
        <v>110</v>
      </c>
      <c r="B20" s="455">
        <v>0</v>
      </c>
      <c r="C20" s="455">
        <v>0</v>
      </c>
      <c r="D20" s="455">
        <v>0</v>
      </c>
      <c r="E20" s="455">
        <v>0</v>
      </c>
      <c r="F20" s="455">
        <v>0</v>
      </c>
      <c r="G20" s="455">
        <v>0</v>
      </c>
      <c r="H20" s="455">
        <v>0</v>
      </c>
      <c r="I20" s="455">
        <v>0</v>
      </c>
      <c r="J20" s="465" t="s">
        <v>100</v>
      </c>
      <c r="K20" s="465" t="s">
        <v>100</v>
      </c>
      <c r="L20" s="465" t="s">
        <v>100</v>
      </c>
      <c r="M20" s="455">
        <v>0</v>
      </c>
      <c r="N20" s="455">
        <v>0</v>
      </c>
      <c r="O20" s="455">
        <v>0</v>
      </c>
      <c r="P20" s="475">
        <v>7</v>
      </c>
      <c r="Q20" s="475">
        <v>7</v>
      </c>
      <c r="R20" s="479" t="s">
        <v>100</v>
      </c>
      <c r="S20" s="475">
        <v>3</v>
      </c>
      <c r="T20" s="475">
        <v>3</v>
      </c>
      <c r="U20" s="480" t="s">
        <v>161</v>
      </c>
      <c r="V20" s="479">
        <v>0</v>
      </c>
      <c r="W20" s="475">
        <v>4</v>
      </c>
      <c r="X20" s="475">
        <v>4</v>
      </c>
      <c r="Y20" s="480" t="s">
        <v>97</v>
      </c>
      <c r="Z20" s="480" t="s">
        <v>100</v>
      </c>
      <c r="AA20" s="503" t="s">
        <v>100</v>
      </c>
      <c r="AB20" s="480" t="s">
        <v>100</v>
      </c>
    </row>
    <row r="21" spans="1:28">
      <c r="A21" s="227"/>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504"/>
    </row>
    <row r="22" spans="1:28">
      <c r="A22" s="227" t="s">
        <v>111</v>
      </c>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c r="AB22" s="505"/>
    </row>
    <row r="23" spans="1:28">
      <c r="A23" s="458" t="s">
        <v>112</v>
      </c>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row>
    <row r="24" ht="30" customHeight="true" spans="1:28">
      <c r="A24" s="458" t="s">
        <v>171</v>
      </c>
      <c r="B24" s="458"/>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row>
  </sheetData>
  <mergeCells count="18">
    <mergeCell ref="A2:AB2"/>
    <mergeCell ref="Y3:AB3"/>
    <mergeCell ref="B4:L4"/>
    <mergeCell ref="M4:AA4"/>
    <mergeCell ref="B5:E5"/>
    <mergeCell ref="F5:I5"/>
    <mergeCell ref="M5:O5"/>
    <mergeCell ref="P5:R5"/>
    <mergeCell ref="S5:V5"/>
    <mergeCell ref="W5:Z5"/>
    <mergeCell ref="A23:AB23"/>
    <mergeCell ref="A24:AB24"/>
    <mergeCell ref="A4:A6"/>
    <mergeCell ref="J5:J6"/>
    <mergeCell ref="K5:K6"/>
    <mergeCell ref="L5:L6"/>
    <mergeCell ref="AA5:AA6"/>
    <mergeCell ref="AB4:AB6"/>
  </mergeCells>
  <pageMargins left="0.393055555555556" right="0.196527777777778" top="0.393055555555556" bottom="0.2125" header="0.5" footer="0.5"/>
  <pageSetup paperSize="9" scale="63"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workbookViewId="0">
      <selection activeCell="A2" sqref="A2:J2"/>
    </sheetView>
  </sheetViews>
  <sheetFormatPr defaultColWidth="9" defaultRowHeight="15.75"/>
  <cols>
    <col min="1" max="1" width="11.5"/>
    <col min="2" max="2" width="10.125" customWidth="true"/>
    <col min="3" max="3" width="13.375" customWidth="true"/>
    <col min="4" max="4" width="10.375" style="411" customWidth="true"/>
    <col min="5" max="5" width="10.25" style="411" customWidth="true"/>
    <col min="6" max="6" width="11.75" style="411" customWidth="true"/>
    <col min="7" max="7" width="12.125" customWidth="true"/>
    <col min="8" max="8" width="12.1416666666667" customWidth="true"/>
    <col min="9" max="9" width="17" customWidth="true"/>
    <col min="10" max="10" width="14.375" customWidth="true"/>
  </cols>
  <sheetData>
    <row r="1" ht="20.25" spans="1:10">
      <c r="A1" s="412" t="s">
        <v>172</v>
      </c>
      <c r="B1" s="411"/>
      <c r="C1" s="411"/>
      <c r="G1" s="411"/>
      <c r="H1" s="411"/>
      <c r="I1" s="411"/>
      <c r="J1" s="411"/>
    </row>
    <row r="2" ht="30" customHeight="true" spans="1:10">
      <c r="A2" s="413" t="s">
        <v>173</v>
      </c>
      <c r="B2" s="413"/>
      <c r="C2" s="413"/>
      <c r="D2" s="413"/>
      <c r="E2" s="413"/>
      <c r="F2" s="413"/>
      <c r="G2" s="413"/>
      <c r="H2" s="413"/>
      <c r="I2" s="413"/>
      <c r="J2" s="413"/>
    </row>
    <row r="3" s="410" customFormat="true" ht="21" customHeight="true" spans="1:10">
      <c r="A3" s="414" t="s">
        <v>174</v>
      </c>
      <c r="B3" s="414"/>
      <c r="C3" s="414"/>
      <c r="D3" s="414"/>
      <c r="E3" s="414"/>
      <c r="F3" s="414"/>
      <c r="G3" s="414"/>
      <c r="H3" s="414"/>
      <c r="I3" s="414"/>
      <c r="J3" s="414"/>
    </row>
    <row r="4" s="410" customFormat="true" ht="32.1" customHeight="true" spans="1:10">
      <c r="A4" s="415" t="s">
        <v>175</v>
      </c>
      <c r="B4" s="416" t="s">
        <v>176</v>
      </c>
      <c r="C4" s="417"/>
      <c r="D4" s="416" t="s">
        <v>177</v>
      </c>
      <c r="E4" s="418"/>
      <c r="F4" s="417"/>
      <c r="G4" s="416" t="s">
        <v>178</v>
      </c>
      <c r="H4" s="417"/>
      <c r="I4" s="434" t="s">
        <v>179</v>
      </c>
      <c r="J4" s="435" t="s">
        <v>180</v>
      </c>
    </row>
    <row r="5" s="410" customFormat="true" ht="65" customHeight="true" spans="1:10">
      <c r="A5" s="415"/>
      <c r="B5" s="418" t="s">
        <v>181</v>
      </c>
      <c r="C5" s="415" t="s">
        <v>182</v>
      </c>
      <c r="D5" s="419" t="s">
        <v>183</v>
      </c>
      <c r="E5" s="419" t="s">
        <v>184</v>
      </c>
      <c r="F5" s="415" t="s">
        <v>182</v>
      </c>
      <c r="G5" s="429" t="s">
        <v>185</v>
      </c>
      <c r="H5" s="415" t="s">
        <v>182</v>
      </c>
      <c r="I5" s="436"/>
      <c r="J5" s="437"/>
    </row>
    <row r="6" s="410" customFormat="true" ht="59" customHeight="true" spans="1:10">
      <c r="A6" s="415"/>
      <c r="B6" s="420" t="s">
        <v>58</v>
      </c>
      <c r="C6" s="421" t="s">
        <v>186</v>
      </c>
      <c r="D6" s="422" t="s">
        <v>137</v>
      </c>
      <c r="E6" s="421" t="s">
        <v>61</v>
      </c>
      <c r="F6" s="430" t="s">
        <v>187</v>
      </c>
      <c r="G6" s="431" t="s">
        <v>138</v>
      </c>
      <c r="H6" s="431" t="s">
        <v>188</v>
      </c>
      <c r="I6" s="438" t="s">
        <v>189</v>
      </c>
      <c r="J6" s="439" t="s">
        <v>190</v>
      </c>
    </row>
    <row r="7" s="410" customFormat="true" ht="30" customHeight="true" spans="1:10">
      <c r="A7" s="423" t="s">
        <v>4</v>
      </c>
      <c r="B7" s="424">
        <v>181</v>
      </c>
      <c r="C7" s="425">
        <v>1</v>
      </c>
      <c r="D7" s="426">
        <v>64</v>
      </c>
      <c r="E7" s="426">
        <v>0</v>
      </c>
      <c r="F7" s="425">
        <v>1</v>
      </c>
      <c r="G7" s="432">
        <v>104.93</v>
      </c>
      <c r="H7" s="425">
        <v>1</v>
      </c>
      <c r="I7" s="440">
        <v>1</v>
      </c>
      <c r="J7" s="424">
        <v>317</v>
      </c>
    </row>
    <row r="8" s="410" customFormat="true" ht="30" customHeight="true" spans="1:12">
      <c r="A8" s="423" t="s">
        <v>23</v>
      </c>
      <c r="B8" s="424">
        <v>36</v>
      </c>
      <c r="C8" s="425">
        <v>0.2015</v>
      </c>
      <c r="D8" s="427">
        <v>9</v>
      </c>
      <c r="E8" s="427">
        <v>0</v>
      </c>
      <c r="F8" s="425">
        <v>0.1406</v>
      </c>
      <c r="G8" s="433">
        <v>15.63</v>
      </c>
      <c r="H8" s="425">
        <v>0.1702</v>
      </c>
      <c r="I8" s="425">
        <v>0.176972678109003</v>
      </c>
      <c r="J8" s="424">
        <v>56.1</v>
      </c>
      <c r="L8" s="441"/>
    </row>
    <row r="9" s="410" customFormat="true" ht="30" customHeight="true" spans="1:12">
      <c r="A9" s="423" t="s">
        <v>24</v>
      </c>
      <c r="B9" s="424">
        <v>38</v>
      </c>
      <c r="C9" s="425">
        <v>0.2077</v>
      </c>
      <c r="D9" s="427">
        <v>8</v>
      </c>
      <c r="E9" s="427">
        <v>0</v>
      </c>
      <c r="F9" s="425">
        <v>0.125</v>
      </c>
      <c r="G9" s="433">
        <v>13.83</v>
      </c>
      <c r="H9" s="425">
        <v>0.1736</v>
      </c>
      <c r="I9" s="425">
        <v>0.176076206463382</v>
      </c>
      <c r="J9" s="424">
        <v>55.81</v>
      </c>
      <c r="L9" s="441"/>
    </row>
    <row r="10" s="410" customFormat="true" ht="30" customHeight="true" spans="1:12">
      <c r="A10" s="423" t="s">
        <v>25</v>
      </c>
      <c r="B10" s="424">
        <v>29</v>
      </c>
      <c r="C10" s="425">
        <v>0.1608</v>
      </c>
      <c r="D10" s="427">
        <v>10</v>
      </c>
      <c r="E10" s="427">
        <v>0</v>
      </c>
      <c r="F10" s="425">
        <v>0.1563</v>
      </c>
      <c r="G10" s="433">
        <v>17.33</v>
      </c>
      <c r="H10" s="425">
        <v>0.167</v>
      </c>
      <c r="I10" s="425">
        <v>0.160683804630753</v>
      </c>
      <c r="J10" s="424">
        <v>50.94</v>
      </c>
      <c r="L10" s="441"/>
    </row>
    <row r="11" s="410" customFormat="true" ht="30" customHeight="true" spans="1:12">
      <c r="A11" s="423" t="s">
        <v>28</v>
      </c>
      <c r="B11" s="424">
        <v>38</v>
      </c>
      <c r="C11" s="425">
        <v>0.2123</v>
      </c>
      <c r="D11" s="427">
        <v>17</v>
      </c>
      <c r="E11" s="427">
        <v>0</v>
      </c>
      <c r="F11" s="425">
        <v>0.2655</v>
      </c>
      <c r="G11" s="433">
        <v>23.8</v>
      </c>
      <c r="H11" s="425">
        <v>0.1546</v>
      </c>
      <c r="I11" s="425">
        <v>0.216726941688119</v>
      </c>
      <c r="J11" s="424">
        <v>68.7</v>
      </c>
      <c r="L11" s="441"/>
    </row>
    <row r="12" s="410" customFormat="true" ht="30" customHeight="true" spans="1:12">
      <c r="A12" s="423" t="s">
        <v>26</v>
      </c>
      <c r="B12" s="424">
        <v>20</v>
      </c>
      <c r="C12" s="425">
        <v>0.1096</v>
      </c>
      <c r="D12" s="427">
        <v>10</v>
      </c>
      <c r="E12" s="427">
        <v>0</v>
      </c>
      <c r="F12" s="425">
        <v>0.1563</v>
      </c>
      <c r="G12" s="433">
        <v>17.7</v>
      </c>
      <c r="H12" s="425">
        <v>0.1663</v>
      </c>
      <c r="I12" s="425">
        <v>0.134943431414131</v>
      </c>
      <c r="J12" s="424">
        <v>42.78</v>
      </c>
      <c r="L12" s="441"/>
    </row>
    <row r="13" s="410" customFormat="true" ht="30" customHeight="true" spans="1:12">
      <c r="A13" s="423" t="s">
        <v>27</v>
      </c>
      <c r="B13" s="424">
        <v>20</v>
      </c>
      <c r="C13" s="425">
        <v>0.1081</v>
      </c>
      <c r="D13" s="427">
        <v>10</v>
      </c>
      <c r="E13" s="427">
        <v>0</v>
      </c>
      <c r="F13" s="425">
        <v>0.1563</v>
      </c>
      <c r="G13" s="433">
        <v>16.64</v>
      </c>
      <c r="H13" s="425">
        <v>0.1683</v>
      </c>
      <c r="I13" s="425">
        <v>0.134596937694612</v>
      </c>
      <c r="J13" s="424">
        <v>42.67</v>
      </c>
      <c r="L13" s="441"/>
    </row>
    <row r="14" s="410" customFormat="true" spans="4:6">
      <c r="D14" s="428"/>
      <c r="E14" s="428"/>
      <c r="F14" s="428"/>
    </row>
    <row r="15" s="410" customFormat="true" ht="24" customHeight="true" spans="1:6">
      <c r="A15" s="410" t="s">
        <v>191</v>
      </c>
      <c r="D15" s="428"/>
      <c r="E15" s="428"/>
      <c r="F15" s="428"/>
    </row>
    <row r="16" s="410" customFormat="true" spans="4:6">
      <c r="D16" s="428"/>
      <c r="E16" s="428"/>
      <c r="F16" s="428"/>
    </row>
    <row r="17" s="410" customFormat="true" spans="4:6">
      <c r="D17" s="428"/>
      <c r="E17" s="428"/>
      <c r="F17" s="428"/>
    </row>
    <row r="18" s="410" customFormat="true" spans="4:6">
      <c r="D18" s="428"/>
      <c r="E18" s="428"/>
      <c r="F18" s="428"/>
    </row>
    <row r="19" s="410" customFormat="true" spans="4:6">
      <c r="D19" s="428"/>
      <c r="E19" s="428"/>
      <c r="F19" s="428"/>
    </row>
    <row r="20" s="410" customFormat="true" spans="4:6">
      <c r="D20" s="428"/>
      <c r="E20" s="428"/>
      <c r="F20" s="428"/>
    </row>
  </sheetData>
  <mergeCells count="8">
    <mergeCell ref="A2:J2"/>
    <mergeCell ref="A3:J3"/>
    <mergeCell ref="B4:C4"/>
    <mergeCell ref="D4:F4"/>
    <mergeCell ref="G4:H4"/>
    <mergeCell ref="A4:A6"/>
    <mergeCell ref="I4:I5"/>
    <mergeCell ref="J4:J5"/>
  </mergeCells>
  <pageMargins left="0.75" right="0.75" top="0.708333333333333" bottom="0.747916666666667" header="0.5" footer="0.5"/>
  <pageSetup paperSize="9" scale="9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8"/>
  <sheetViews>
    <sheetView workbookViewId="0">
      <selection activeCell="G33" sqref="G33"/>
    </sheetView>
  </sheetViews>
  <sheetFormatPr defaultColWidth="9" defaultRowHeight="15.75"/>
  <cols>
    <col min="1" max="1" width="17.875" customWidth="true"/>
  </cols>
  <sheetData>
    <row r="1" spans="1:15">
      <c r="A1" s="396" t="s">
        <v>192</v>
      </c>
      <c r="B1" s="397"/>
      <c r="C1" s="397"/>
      <c r="D1" s="397"/>
      <c r="E1" s="397"/>
      <c r="F1" s="397"/>
      <c r="G1" s="397"/>
      <c r="H1" s="397"/>
      <c r="I1" s="397"/>
      <c r="J1" s="397"/>
      <c r="K1" s="397"/>
      <c r="L1" s="397"/>
      <c r="M1" s="397"/>
      <c r="N1" s="397"/>
      <c r="O1" s="397"/>
    </row>
    <row r="2" ht="24" spans="1:15">
      <c r="A2" s="398" t="s">
        <v>193</v>
      </c>
      <c r="B2" s="398"/>
      <c r="C2" s="398"/>
      <c r="D2" s="398"/>
      <c r="E2" s="398"/>
      <c r="F2" s="398"/>
      <c r="G2" s="398"/>
      <c r="H2" s="398"/>
      <c r="I2" s="398"/>
      <c r="J2" s="398"/>
      <c r="K2" s="398"/>
      <c r="L2" s="398"/>
      <c r="M2" s="398"/>
      <c r="N2" s="398"/>
      <c r="O2" s="398"/>
    </row>
    <row r="3" ht="24" spans="1:15">
      <c r="A3" s="399"/>
      <c r="B3" s="399"/>
      <c r="C3" s="399"/>
      <c r="D3" s="399"/>
      <c r="E3" s="399"/>
      <c r="F3" s="399"/>
      <c r="G3" s="399"/>
      <c r="H3" s="399"/>
      <c r="I3" s="399"/>
      <c r="J3" s="399"/>
      <c r="K3" s="399"/>
      <c r="L3" s="399"/>
      <c r="M3" s="399"/>
      <c r="N3" s="409" t="s">
        <v>2</v>
      </c>
      <c r="O3" s="409"/>
    </row>
    <row r="4" ht="33" customHeight="true" spans="1:15">
      <c r="A4" s="400" t="s">
        <v>3</v>
      </c>
      <c r="B4" s="400" t="s">
        <v>4</v>
      </c>
      <c r="C4" s="400" t="s">
        <v>194</v>
      </c>
      <c r="D4" s="400" t="s">
        <v>195</v>
      </c>
      <c r="E4" s="234" t="s">
        <v>196</v>
      </c>
      <c r="F4" s="400" t="s">
        <v>197</v>
      </c>
      <c r="G4" s="126" t="s">
        <v>198</v>
      </c>
      <c r="H4" s="400" t="s">
        <v>199</v>
      </c>
      <c r="I4" s="408" t="s">
        <v>200</v>
      </c>
      <c r="J4" s="408" t="s">
        <v>201</v>
      </c>
      <c r="K4" s="408" t="s">
        <v>202</v>
      </c>
      <c r="L4" s="400" t="s">
        <v>203</v>
      </c>
      <c r="M4" s="400" t="s">
        <v>204</v>
      </c>
      <c r="N4" s="126" t="s">
        <v>205</v>
      </c>
      <c r="O4" s="126" t="s">
        <v>206</v>
      </c>
    </row>
    <row r="5" ht="16" customHeight="true" spans="1:15">
      <c r="A5" s="401" t="s">
        <v>4</v>
      </c>
      <c r="B5" s="402">
        <f t="shared" ref="B5:O5" si="0">SUM(B6,B18)</f>
        <v>519.2</v>
      </c>
      <c r="C5" s="402">
        <f t="shared" si="0"/>
        <v>5.31</v>
      </c>
      <c r="D5" s="402">
        <f t="shared" si="0"/>
        <v>100.52</v>
      </c>
      <c r="E5" s="402">
        <f t="shared" si="0"/>
        <v>44.18</v>
      </c>
      <c r="F5" s="402">
        <f t="shared" si="0"/>
        <v>68.73</v>
      </c>
      <c r="G5" s="402">
        <f t="shared" si="0"/>
        <v>3</v>
      </c>
      <c r="H5" s="402">
        <f t="shared" si="0"/>
        <v>81.11</v>
      </c>
      <c r="I5" s="402">
        <f t="shared" si="0"/>
        <v>13.19</v>
      </c>
      <c r="J5" s="402">
        <f t="shared" si="0"/>
        <v>6.1</v>
      </c>
      <c r="K5" s="402">
        <f t="shared" si="0"/>
        <v>85.55</v>
      </c>
      <c r="L5" s="402">
        <f t="shared" si="0"/>
        <v>64.28</v>
      </c>
      <c r="M5" s="402">
        <f t="shared" si="0"/>
        <v>5.91</v>
      </c>
      <c r="N5" s="402">
        <f t="shared" si="0"/>
        <v>5.68</v>
      </c>
      <c r="O5" s="402">
        <f t="shared" si="0"/>
        <v>35.64</v>
      </c>
    </row>
    <row r="6" ht="16" customHeight="true" spans="1:15">
      <c r="A6" s="401" t="s">
        <v>207</v>
      </c>
      <c r="B6" s="402">
        <f t="shared" ref="B6:O6" si="1">SUM(B7:B17)</f>
        <v>268.66</v>
      </c>
      <c r="C6" s="402">
        <f t="shared" si="1"/>
        <v>1.58</v>
      </c>
      <c r="D6" s="402">
        <f t="shared" si="1"/>
        <v>37.1</v>
      </c>
      <c r="E6" s="402">
        <f t="shared" si="1"/>
        <v>38.29</v>
      </c>
      <c r="F6" s="402">
        <f t="shared" si="1"/>
        <v>58.57</v>
      </c>
      <c r="G6" s="402">
        <f t="shared" si="1"/>
        <v>2.2</v>
      </c>
      <c r="H6" s="402">
        <f t="shared" si="1"/>
        <v>10</v>
      </c>
      <c r="I6" s="402">
        <f t="shared" si="1"/>
        <v>11.19</v>
      </c>
      <c r="J6" s="402">
        <f t="shared" si="1"/>
        <v>4.52</v>
      </c>
      <c r="K6" s="402">
        <f t="shared" si="1"/>
        <v>60.89</v>
      </c>
      <c r="L6" s="402">
        <f t="shared" si="1"/>
        <v>25.28</v>
      </c>
      <c r="M6" s="402">
        <f t="shared" si="1"/>
        <v>5.91</v>
      </c>
      <c r="N6" s="402">
        <f t="shared" si="1"/>
        <v>2.96</v>
      </c>
      <c r="O6" s="402">
        <f t="shared" si="1"/>
        <v>10.17</v>
      </c>
    </row>
    <row r="7" ht="16" customHeight="true" spans="1:15">
      <c r="A7" s="148" t="s">
        <v>208</v>
      </c>
      <c r="B7" s="403">
        <f t="shared" ref="B7:B17" si="2">SUM(C7:O7)</f>
        <v>140.93</v>
      </c>
      <c r="C7" s="403">
        <v>1.58</v>
      </c>
      <c r="D7" s="141">
        <v>33.68</v>
      </c>
      <c r="E7" s="403"/>
      <c r="F7" s="406">
        <v>55.06</v>
      </c>
      <c r="G7" s="403">
        <v>2.2</v>
      </c>
      <c r="H7" s="403">
        <v>10</v>
      </c>
      <c r="I7" s="403"/>
      <c r="J7" s="403"/>
      <c r="K7" s="403"/>
      <c r="L7" s="403">
        <v>25.28</v>
      </c>
      <c r="M7" s="403"/>
      <c r="N7" s="407">
        <v>2.96</v>
      </c>
      <c r="O7" s="407">
        <v>10.17</v>
      </c>
    </row>
    <row r="8" ht="16" customHeight="true" spans="1:15">
      <c r="A8" s="148" t="s">
        <v>18</v>
      </c>
      <c r="B8" s="403">
        <f t="shared" si="2"/>
        <v>41.79</v>
      </c>
      <c r="C8" s="403"/>
      <c r="D8" s="141">
        <v>3.42</v>
      </c>
      <c r="E8" s="403">
        <v>38.29</v>
      </c>
      <c r="F8" s="403">
        <v>0.08</v>
      </c>
      <c r="G8" s="403"/>
      <c r="H8" s="403"/>
      <c r="I8" s="403"/>
      <c r="J8" s="403"/>
      <c r="K8" s="403"/>
      <c r="L8" s="403"/>
      <c r="M8" s="403"/>
      <c r="N8" s="403"/>
      <c r="O8" s="403"/>
    </row>
    <row r="9" ht="16" customHeight="true" spans="1:15">
      <c r="A9" s="404" t="s">
        <v>98</v>
      </c>
      <c r="B9" s="403">
        <f t="shared" si="2"/>
        <v>2.73</v>
      </c>
      <c r="C9" s="403"/>
      <c r="D9" s="141"/>
      <c r="E9" s="403"/>
      <c r="F9" s="406">
        <v>1.53</v>
      </c>
      <c r="G9" s="403"/>
      <c r="H9" s="403"/>
      <c r="I9" s="403">
        <v>1.2</v>
      </c>
      <c r="J9" s="403"/>
      <c r="K9" s="403"/>
      <c r="L9" s="403"/>
      <c r="M9" s="403"/>
      <c r="N9" s="403"/>
      <c r="O9" s="403"/>
    </row>
    <row r="10" ht="16" customHeight="true" spans="1:15">
      <c r="A10" s="404" t="s">
        <v>209</v>
      </c>
      <c r="B10" s="403">
        <f t="shared" si="2"/>
        <v>0.2</v>
      </c>
      <c r="C10" s="403"/>
      <c r="D10" s="141"/>
      <c r="E10" s="403"/>
      <c r="F10" s="403">
        <v>0.2</v>
      </c>
      <c r="G10" s="403"/>
      <c r="H10" s="403"/>
      <c r="I10" s="403"/>
      <c r="J10" s="403"/>
      <c r="K10" s="403"/>
      <c r="L10" s="403"/>
      <c r="M10" s="403"/>
      <c r="N10" s="403"/>
      <c r="O10" s="403"/>
    </row>
    <row r="11" ht="16" customHeight="true" spans="1:15">
      <c r="A11" s="404" t="s">
        <v>210</v>
      </c>
      <c r="B11" s="403">
        <f t="shared" si="2"/>
        <v>0.78</v>
      </c>
      <c r="C11" s="403"/>
      <c r="D11" s="141"/>
      <c r="E11" s="403"/>
      <c r="F11" s="403">
        <v>0.78</v>
      </c>
      <c r="G11" s="403"/>
      <c r="H11" s="403"/>
      <c r="I11" s="403"/>
      <c r="J11" s="403"/>
      <c r="K11" s="403"/>
      <c r="L11" s="403"/>
      <c r="M11" s="403"/>
      <c r="N11" s="403"/>
      <c r="O11" s="403"/>
    </row>
    <row r="12" ht="16" customHeight="true" spans="1:15">
      <c r="A12" s="404" t="s">
        <v>11</v>
      </c>
      <c r="B12" s="403">
        <f t="shared" si="2"/>
        <v>1.88</v>
      </c>
      <c r="C12" s="403"/>
      <c r="D12" s="141"/>
      <c r="E12" s="403"/>
      <c r="F12" s="406">
        <v>0.68</v>
      </c>
      <c r="G12" s="403"/>
      <c r="H12" s="403"/>
      <c r="I12" s="403">
        <v>1.2</v>
      </c>
      <c r="J12" s="403"/>
      <c r="K12" s="403"/>
      <c r="L12" s="403"/>
      <c r="M12" s="403"/>
      <c r="N12" s="403"/>
      <c r="O12" s="403"/>
    </row>
    <row r="13" ht="16" customHeight="true" spans="1:15">
      <c r="A13" s="404" t="s">
        <v>101</v>
      </c>
      <c r="B13" s="403">
        <f t="shared" si="2"/>
        <v>0.16</v>
      </c>
      <c r="C13" s="403"/>
      <c r="D13" s="141"/>
      <c r="E13" s="403"/>
      <c r="F13" s="406">
        <v>0.16</v>
      </c>
      <c r="G13" s="403"/>
      <c r="H13" s="403"/>
      <c r="I13" s="403"/>
      <c r="J13" s="403"/>
      <c r="K13" s="403"/>
      <c r="L13" s="403"/>
      <c r="M13" s="403"/>
      <c r="N13" s="403"/>
      <c r="O13" s="403"/>
    </row>
    <row r="14" ht="16" customHeight="true" spans="1:15">
      <c r="A14" s="404" t="s">
        <v>13</v>
      </c>
      <c r="B14" s="403">
        <f t="shared" si="2"/>
        <v>0.08</v>
      </c>
      <c r="C14" s="403"/>
      <c r="D14" s="141"/>
      <c r="E14" s="403"/>
      <c r="F14" s="406">
        <v>0.08</v>
      </c>
      <c r="G14" s="403"/>
      <c r="H14" s="403"/>
      <c r="I14" s="403"/>
      <c r="J14" s="403"/>
      <c r="K14" s="403"/>
      <c r="L14" s="403"/>
      <c r="M14" s="403"/>
      <c r="N14" s="403"/>
      <c r="O14" s="403"/>
    </row>
    <row r="15" ht="16" customHeight="true" spans="1:15">
      <c r="A15" s="404" t="s">
        <v>211</v>
      </c>
      <c r="B15" s="403">
        <f t="shared" si="2"/>
        <v>13.31</v>
      </c>
      <c r="C15" s="403"/>
      <c r="D15" s="141"/>
      <c r="E15" s="403"/>
      <c r="F15" s="406"/>
      <c r="G15" s="403"/>
      <c r="H15" s="403"/>
      <c r="I15" s="403">
        <v>8.79</v>
      </c>
      <c r="J15" s="403">
        <v>4.52</v>
      </c>
      <c r="K15" s="403"/>
      <c r="L15" s="403"/>
      <c r="M15" s="403"/>
      <c r="N15" s="403"/>
      <c r="O15" s="403"/>
    </row>
    <row r="16" ht="16" customHeight="true" spans="1:15">
      <c r="A16" s="404" t="s">
        <v>19</v>
      </c>
      <c r="B16" s="403">
        <f t="shared" si="2"/>
        <v>60.89</v>
      </c>
      <c r="C16" s="403"/>
      <c r="D16" s="141"/>
      <c r="E16" s="403"/>
      <c r="F16" s="406"/>
      <c r="G16" s="403"/>
      <c r="H16" s="403"/>
      <c r="I16" s="403"/>
      <c r="J16" s="403"/>
      <c r="K16" s="403">
        <v>60.89</v>
      </c>
      <c r="L16" s="403"/>
      <c r="M16" s="403"/>
      <c r="N16" s="403"/>
      <c r="O16" s="403"/>
    </row>
    <row r="17" ht="16" customHeight="true" spans="1:15">
      <c r="A17" s="404" t="s">
        <v>212</v>
      </c>
      <c r="B17" s="403">
        <f t="shared" si="2"/>
        <v>5.91</v>
      </c>
      <c r="C17" s="403"/>
      <c r="D17" s="141"/>
      <c r="E17" s="403"/>
      <c r="F17" s="406"/>
      <c r="G17" s="403"/>
      <c r="H17" s="403"/>
      <c r="I17" s="403"/>
      <c r="J17" s="403"/>
      <c r="K17" s="403"/>
      <c r="L17" s="403"/>
      <c r="M17" s="403">
        <v>5.91</v>
      </c>
      <c r="N17" s="403"/>
      <c r="O17" s="403"/>
    </row>
    <row r="18" ht="16" customHeight="true" spans="1:15">
      <c r="A18" s="405" t="s">
        <v>213</v>
      </c>
      <c r="B18" s="402">
        <f>SUM(C19:O28)</f>
        <v>250.54</v>
      </c>
      <c r="C18" s="402">
        <f t="shared" ref="C18:L18" si="3">SUM(C19:C28)</f>
        <v>3.73</v>
      </c>
      <c r="D18" s="356">
        <f t="shared" si="3"/>
        <v>63.42</v>
      </c>
      <c r="E18" s="402">
        <f t="shared" si="3"/>
        <v>5.89</v>
      </c>
      <c r="F18" s="402">
        <f t="shared" si="3"/>
        <v>10.16</v>
      </c>
      <c r="G18" s="402">
        <f t="shared" si="3"/>
        <v>0.8</v>
      </c>
      <c r="H18" s="402">
        <f t="shared" si="3"/>
        <v>71.11</v>
      </c>
      <c r="I18" s="402">
        <f t="shared" si="3"/>
        <v>2</v>
      </c>
      <c r="J18" s="402">
        <f t="shared" si="3"/>
        <v>1.58</v>
      </c>
      <c r="K18" s="402">
        <f t="shared" si="3"/>
        <v>24.66</v>
      </c>
      <c r="L18" s="402">
        <f t="shared" si="3"/>
        <v>39</v>
      </c>
      <c r="M18" s="402"/>
      <c r="N18" s="402">
        <f>SUM(N19:N28)</f>
        <v>2.72</v>
      </c>
      <c r="O18" s="402">
        <f>SUM(O19:O28)</f>
        <v>25.47</v>
      </c>
    </row>
    <row r="19" ht="16" customHeight="true" spans="1:15">
      <c r="A19" s="148" t="s">
        <v>24</v>
      </c>
      <c r="B19" s="403">
        <f t="shared" ref="B19:B28" si="4">SUM(C19:O19)</f>
        <v>5.73</v>
      </c>
      <c r="C19" s="403">
        <v>0.6</v>
      </c>
      <c r="D19" s="141">
        <v>1.93</v>
      </c>
      <c r="E19" s="403"/>
      <c r="F19" s="403"/>
      <c r="G19" s="403"/>
      <c r="H19" s="403"/>
      <c r="I19" s="403"/>
      <c r="J19" s="403"/>
      <c r="K19" s="403">
        <v>3.2</v>
      </c>
      <c r="L19" s="403"/>
      <c r="M19" s="403"/>
      <c r="N19" s="403"/>
      <c r="O19" s="403"/>
    </row>
    <row r="20" ht="16" customHeight="true" spans="1:15">
      <c r="A20" s="404" t="s">
        <v>25</v>
      </c>
      <c r="B20" s="403">
        <f t="shared" si="4"/>
        <v>112.83</v>
      </c>
      <c r="C20" s="403">
        <v>0.34</v>
      </c>
      <c r="D20" s="141">
        <v>12.18</v>
      </c>
      <c r="E20" s="403">
        <v>1.57</v>
      </c>
      <c r="F20" s="406">
        <v>1.8</v>
      </c>
      <c r="G20" s="403">
        <v>0.2</v>
      </c>
      <c r="H20" s="403">
        <v>71.11</v>
      </c>
      <c r="I20" s="403">
        <v>0.25</v>
      </c>
      <c r="J20" s="403">
        <v>0.71</v>
      </c>
      <c r="K20" s="403">
        <v>4.27</v>
      </c>
      <c r="L20" s="403">
        <v>14</v>
      </c>
      <c r="M20" s="403"/>
      <c r="N20" s="407">
        <v>0.68</v>
      </c>
      <c r="O20" s="407">
        <v>5.72</v>
      </c>
    </row>
    <row r="21" ht="16" customHeight="true" spans="1:15">
      <c r="A21" s="148" t="s">
        <v>23</v>
      </c>
      <c r="B21" s="403">
        <f t="shared" si="4"/>
        <v>6.75</v>
      </c>
      <c r="C21" s="403"/>
      <c r="D21" s="141">
        <v>2.64</v>
      </c>
      <c r="E21" s="403"/>
      <c r="F21" s="403">
        <v>0.2</v>
      </c>
      <c r="G21" s="403"/>
      <c r="H21" s="403"/>
      <c r="I21" s="403"/>
      <c r="J21" s="403"/>
      <c r="K21" s="403">
        <v>3.91</v>
      </c>
      <c r="L21" s="403"/>
      <c r="M21" s="403"/>
      <c r="N21" s="403"/>
      <c r="O21" s="403"/>
    </row>
    <row r="22" ht="16" customHeight="true" spans="1:15">
      <c r="A22" s="404" t="s">
        <v>28</v>
      </c>
      <c r="B22" s="403">
        <f t="shared" si="4"/>
        <v>61.89</v>
      </c>
      <c r="C22" s="403">
        <v>0.96</v>
      </c>
      <c r="D22" s="141">
        <v>22.32</v>
      </c>
      <c r="E22" s="403">
        <v>2.88</v>
      </c>
      <c r="F22" s="406">
        <v>1.04</v>
      </c>
      <c r="G22" s="403">
        <v>0.2</v>
      </c>
      <c r="H22" s="407"/>
      <c r="I22" s="403">
        <v>1.25</v>
      </c>
      <c r="J22" s="403">
        <v>0.29</v>
      </c>
      <c r="K22" s="403">
        <v>6.65</v>
      </c>
      <c r="L22" s="403">
        <v>17</v>
      </c>
      <c r="M22" s="403"/>
      <c r="N22" s="407">
        <v>0.68</v>
      </c>
      <c r="O22" s="407">
        <v>8.62</v>
      </c>
    </row>
    <row r="23" ht="16" customHeight="true" spans="1:15">
      <c r="A23" s="404" t="s">
        <v>26</v>
      </c>
      <c r="B23" s="403">
        <f t="shared" si="4"/>
        <v>31.05</v>
      </c>
      <c r="C23" s="403">
        <v>0.3</v>
      </c>
      <c r="D23" s="141">
        <v>13.57</v>
      </c>
      <c r="E23" s="403">
        <v>0.72</v>
      </c>
      <c r="F23" s="406">
        <v>0.96</v>
      </c>
      <c r="G23" s="403">
        <v>0.2</v>
      </c>
      <c r="H23" s="403"/>
      <c r="I23" s="403">
        <v>0.25</v>
      </c>
      <c r="J23" s="403">
        <v>0.29</v>
      </c>
      <c r="K23" s="403">
        <v>3.71</v>
      </c>
      <c r="L23" s="403">
        <v>4</v>
      </c>
      <c r="M23" s="403"/>
      <c r="N23" s="407">
        <v>0.68</v>
      </c>
      <c r="O23" s="407">
        <v>6.37</v>
      </c>
    </row>
    <row r="24" ht="16" customHeight="true" spans="1:15">
      <c r="A24" s="404" t="s">
        <v>27</v>
      </c>
      <c r="B24" s="403">
        <f t="shared" si="4"/>
        <v>26.49</v>
      </c>
      <c r="C24" s="403">
        <v>0.93</v>
      </c>
      <c r="D24" s="141">
        <v>10.78</v>
      </c>
      <c r="E24" s="403">
        <v>0.72</v>
      </c>
      <c r="F24" s="406">
        <v>0.96</v>
      </c>
      <c r="G24" s="403">
        <v>0.2</v>
      </c>
      <c r="H24" s="403"/>
      <c r="I24" s="403">
        <v>0.25</v>
      </c>
      <c r="J24" s="403">
        <v>0.29</v>
      </c>
      <c r="K24" s="403">
        <v>2.92</v>
      </c>
      <c r="L24" s="403">
        <v>4</v>
      </c>
      <c r="M24" s="403"/>
      <c r="N24" s="407">
        <v>0.68</v>
      </c>
      <c r="O24" s="407">
        <v>4.76</v>
      </c>
    </row>
    <row r="25" ht="16" customHeight="true" spans="1:15">
      <c r="A25" s="404" t="s">
        <v>29</v>
      </c>
      <c r="B25" s="403">
        <f t="shared" si="4"/>
        <v>1.68</v>
      </c>
      <c r="C25" s="403"/>
      <c r="D25" s="403"/>
      <c r="E25" s="403"/>
      <c r="F25" s="406">
        <v>1.68</v>
      </c>
      <c r="G25" s="403"/>
      <c r="H25" s="403"/>
      <c r="I25" s="403"/>
      <c r="J25" s="403"/>
      <c r="K25" s="403"/>
      <c r="L25" s="403"/>
      <c r="M25" s="403"/>
      <c r="N25" s="403"/>
      <c r="O25" s="403"/>
    </row>
    <row r="26" ht="16" customHeight="true" spans="1:15">
      <c r="A26" s="404" t="s">
        <v>30</v>
      </c>
      <c r="B26" s="403">
        <f t="shared" si="4"/>
        <v>0.88</v>
      </c>
      <c r="C26" s="403"/>
      <c r="D26" s="403"/>
      <c r="E26" s="403"/>
      <c r="F26" s="406">
        <v>0.88</v>
      </c>
      <c r="G26" s="403"/>
      <c r="H26" s="403"/>
      <c r="I26" s="403"/>
      <c r="J26" s="403"/>
      <c r="K26" s="403"/>
      <c r="L26" s="403"/>
      <c r="M26" s="403"/>
      <c r="N26" s="403"/>
      <c r="O26" s="403"/>
    </row>
    <row r="27" ht="16" customHeight="true" spans="1:15">
      <c r="A27" s="404" t="s">
        <v>214</v>
      </c>
      <c r="B27" s="403">
        <f t="shared" si="4"/>
        <v>0.96</v>
      </c>
      <c r="C27" s="403"/>
      <c r="D27" s="403"/>
      <c r="E27" s="403"/>
      <c r="F27" s="406">
        <v>0.96</v>
      </c>
      <c r="G27" s="403"/>
      <c r="H27" s="403"/>
      <c r="I27" s="403"/>
      <c r="J27" s="403"/>
      <c r="K27" s="403"/>
      <c r="L27" s="403"/>
      <c r="M27" s="403"/>
      <c r="N27" s="403"/>
      <c r="O27" s="403"/>
    </row>
    <row r="28" ht="16" customHeight="true" spans="1:15">
      <c r="A28" s="404" t="s">
        <v>31</v>
      </c>
      <c r="B28" s="403">
        <f t="shared" si="4"/>
        <v>2.28</v>
      </c>
      <c r="C28" s="403">
        <v>0.6</v>
      </c>
      <c r="D28" s="403"/>
      <c r="E28" s="403"/>
      <c r="F28" s="406">
        <v>1.68</v>
      </c>
      <c r="G28" s="403"/>
      <c r="H28" s="403"/>
      <c r="I28" s="403"/>
      <c r="J28" s="403"/>
      <c r="K28" s="403"/>
      <c r="L28" s="403"/>
      <c r="M28" s="403"/>
      <c r="N28" s="403"/>
      <c r="O28" s="403"/>
    </row>
  </sheetData>
  <mergeCells count="2">
    <mergeCell ref="A2:O2"/>
    <mergeCell ref="N3:O3"/>
  </mergeCells>
  <pageMargins left="0.751388888888889" right="0.751388888888889" top="1" bottom="1" header="0.5" footer="0.5"/>
  <pageSetup paperSize="9" scale="8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U14"/>
  <sheetViews>
    <sheetView workbookViewId="0">
      <selection activeCell="B18" sqref="B18"/>
    </sheetView>
  </sheetViews>
  <sheetFormatPr defaultColWidth="9" defaultRowHeight="27" customHeight="true"/>
  <cols>
    <col min="1" max="1" width="28" style="56" customWidth="true"/>
    <col min="2" max="2" width="16" style="56" customWidth="true"/>
    <col min="3" max="8" width="14.5" style="56" customWidth="true"/>
    <col min="9" max="9" width="9" style="56"/>
    <col min="10" max="10" width="12.8916666666667" style="56"/>
    <col min="11" max="16384" width="9" style="56"/>
  </cols>
  <sheetData>
    <row r="1" customHeight="true" spans="1:1">
      <c r="A1" s="56" t="s">
        <v>215</v>
      </c>
    </row>
    <row r="2" s="230" customFormat="true" customHeight="true" spans="1:8">
      <c r="A2" s="373" t="s">
        <v>216</v>
      </c>
      <c r="B2" s="373"/>
      <c r="C2" s="373"/>
      <c r="D2" s="373"/>
      <c r="E2" s="373"/>
      <c r="F2" s="373"/>
      <c r="G2" s="373"/>
      <c r="H2" s="373"/>
    </row>
    <row r="3" s="230" customFormat="true" customHeight="true" spans="1:8">
      <c r="A3" s="374"/>
      <c r="B3" s="375"/>
      <c r="C3" s="375"/>
      <c r="D3" s="375"/>
      <c r="E3" s="375"/>
      <c r="F3" s="375"/>
      <c r="G3" s="375"/>
      <c r="H3" s="389" t="s">
        <v>2</v>
      </c>
    </row>
    <row r="4" s="230" customFormat="true" customHeight="true" spans="1:8">
      <c r="A4" s="376" t="s">
        <v>3</v>
      </c>
      <c r="B4" s="377" t="s">
        <v>217</v>
      </c>
      <c r="C4" s="378" t="s">
        <v>218</v>
      </c>
      <c r="D4" s="378"/>
      <c r="E4" s="378"/>
      <c r="F4" s="378"/>
      <c r="G4" s="378"/>
      <c r="H4" s="378"/>
    </row>
    <row r="5" customHeight="true" spans="1:255">
      <c r="A5" s="376"/>
      <c r="B5" s="377"/>
      <c r="C5" s="379" t="s">
        <v>219</v>
      </c>
      <c r="D5" s="379"/>
      <c r="E5" s="379" t="s">
        <v>220</v>
      </c>
      <c r="F5" s="379"/>
      <c r="G5" s="379" t="s">
        <v>221</v>
      </c>
      <c r="H5" s="379"/>
      <c r="I5" s="230"/>
      <c r="J5" s="230"/>
      <c r="K5" s="230"/>
      <c r="L5" s="230"/>
      <c r="M5" s="230"/>
      <c r="N5" s="230"/>
      <c r="O5" s="230"/>
      <c r="P5" s="230"/>
      <c r="Q5" s="230"/>
      <c r="R5" s="230"/>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394"/>
      <c r="AR5" s="394"/>
      <c r="AS5" s="394"/>
      <c r="AT5" s="394"/>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c r="CA5" s="394"/>
      <c r="CB5" s="394"/>
      <c r="CC5" s="394"/>
      <c r="CD5" s="394"/>
      <c r="CE5" s="394"/>
      <c r="CF5" s="394"/>
      <c r="CG5" s="394"/>
      <c r="CH5" s="394"/>
      <c r="CI5" s="394"/>
      <c r="CJ5" s="394"/>
      <c r="CK5" s="394"/>
      <c r="CL5" s="394"/>
      <c r="CM5" s="394"/>
      <c r="CN5" s="394"/>
      <c r="CO5" s="394"/>
      <c r="CP5" s="394"/>
      <c r="CQ5" s="394"/>
      <c r="CR5" s="394"/>
      <c r="CS5" s="394"/>
      <c r="CT5" s="394"/>
      <c r="CU5" s="394"/>
      <c r="CV5" s="394"/>
      <c r="CW5" s="394"/>
      <c r="CX5" s="394"/>
      <c r="CY5" s="394"/>
      <c r="CZ5" s="394"/>
      <c r="DA5" s="394"/>
      <c r="DB5" s="394"/>
      <c r="DC5" s="394"/>
      <c r="DD5" s="394"/>
      <c r="DE5" s="394"/>
      <c r="DF5" s="394"/>
      <c r="DG5" s="394"/>
      <c r="DH5" s="394"/>
      <c r="DI5" s="394"/>
      <c r="DJ5" s="394"/>
      <c r="DK5" s="394"/>
      <c r="DL5" s="394"/>
      <c r="DM5" s="394"/>
      <c r="DN5" s="394"/>
      <c r="DO5" s="394"/>
      <c r="DP5" s="394"/>
      <c r="DQ5" s="394"/>
      <c r="DR5" s="394"/>
      <c r="DS5" s="394"/>
      <c r="DT5" s="394"/>
      <c r="DU5" s="394"/>
      <c r="DV5" s="394"/>
      <c r="DW5" s="394"/>
      <c r="DX5" s="394"/>
      <c r="DY5" s="394"/>
      <c r="DZ5" s="394"/>
      <c r="EA5" s="394"/>
      <c r="EB5" s="394"/>
      <c r="EC5" s="394"/>
      <c r="ED5" s="394"/>
      <c r="EE5" s="394"/>
      <c r="EF5" s="394"/>
      <c r="EG5" s="394"/>
      <c r="EH5" s="394"/>
      <c r="EI5" s="394"/>
      <c r="EJ5" s="394"/>
      <c r="EK5" s="394"/>
      <c r="EL5" s="394"/>
      <c r="EM5" s="394"/>
      <c r="EN5" s="394"/>
      <c r="EO5" s="394"/>
      <c r="EP5" s="394"/>
      <c r="EQ5" s="394"/>
      <c r="ER5" s="394"/>
      <c r="ES5" s="394"/>
      <c r="ET5" s="394"/>
      <c r="EU5" s="394"/>
      <c r="EV5" s="394"/>
      <c r="EW5" s="394"/>
      <c r="EX5" s="394"/>
      <c r="EY5" s="394"/>
      <c r="EZ5" s="394"/>
      <c r="FA5" s="394"/>
      <c r="FB5" s="394"/>
      <c r="FC5" s="394"/>
      <c r="FD5" s="394"/>
      <c r="FE5" s="394"/>
      <c r="FF5" s="394"/>
      <c r="FG5" s="394"/>
      <c r="FH5" s="394"/>
      <c r="FI5" s="394"/>
      <c r="FJ5" s="394"/>
      <c r="FK5" s="394"/>
      <c r="FL5" s="394"/>
      <c r="FM5" s="394"/>
      <c r="FN5" s="394"/>
      <c r="FO5" s="394"/>
      <c r="FP5" s="394"/>
      <c r="FQ5" s="394"/>
      <c r="FR5" s="394"/>
      <c r="FS5" s="394"/>
      <c r="FT5" s="394"/>
      <c r="FU5" s="394"/>
      <c r="FV5" s="394"/>
      <c r="FW5" s="394"/>
      <c r="FX5" s="394"/>
      <c r="FY5" s="394"/>
      <c r="FZ5" s="394"/>
      <c r="GA5" s="394"/>
      <c r="GB5" s="394"/>
      <c r="GC5" s="394"/>
      <c r="GD5" s="394"/>
      <c r="GE5" s="394"/>
      <c r="GF5" s="394"/>
      <c r="GG5" s="394"/>
      <c r="GH5" s="394"/>
      <c r="GI5" s="394"/>
      <c r="GJ5" s="394"/>
      <c r="GK5" s="394"/>
      <c r="GL5" s="394"/>
      <c r="GM5" s="394"/>
      <c r="GN5" s="394"/>
      <c r="GO5" s="394"/>
      <c r="GP5" s="394"/>
      <c r="GQ5" s="394"/>
      <c r="GR5" s="394"/>
      <c r="GS5" s="394"/>
      <c r="GT5" s="394"/>
      <c r="GU5" s="394"/>
      <c r="GV5" s="394"/>
      <c r="GW5" s="394"/>
      <c r="GX5" s="394"/>
      <c r="GY5" s="394"/>
      <c r="GZ5" s="394"/>
      <c r="HA5" s="394"/>
      <c r="HB5" s="394"/>
      <c r="HC5" s="394"/>
      <c r="HD5" s="394"/>
      <c r="HE5" s="394"/>
      <c r="HF5" s="394"/>
      <c r="HG5" s="394"/>
      <c r="HH5" s="394"/>
      <c r="HI5" s="394"/>
      <c r="HJ5" s="394"/>
      <c r="HK5" s="394"/>
      <c r="HL5" s="394"/>
      <c r="HM5" s="394"/>
      <c r="HN5" s="394"/>
      <c r="HO5" s="394"/>
      <c r="HP5" s="394"/>
      <c r="HQ5" s="394"/>
      <c r="HR5" s="394"/>
      <c r="HS5" s="394"/>
      <c r="HT5" s="394"/>
      <c r="HU5" s="394"/>
      <c r="HV5" s="394"/>
      <c r="HW5" s="394"/>
      <c r="HX5" s="394"/>
      <c r="HY5" s="394"/>
      <c r="HZ5" s="394"/>
      <c r="IA5" s="394"/>
      <c r="IB5" s="394"/>
      <c r="IC5" s="394"/>
      <c r="ID5" s="394"/>
      <c r="IE5" s="394"/>
      <c r="IF5" s="394"/>
      <c r="IG5" s="394"/>
      <c r="IH5" s="394"/>
      <c r="II5" s="394"/>
      <c r="IJ5" s="394"/>
      <c r="IK5" s="394"/>
      <c r="IL5" s="394"/>
      <c r="IM5" s="394"/>
      <c r="IN5" s="394"/>
      <c r="IO5" s="394"/>
      <c r="IP5" s="394"/>
      <c r="IQ5" s="394"/>
      <c r="IR5" s="394"/>
      <c r="IS5" s="394"/>
      <c r="IT5" s="394"/>
      <c r="IU5" s="394"/>
    </row>
    <row r="6" customHeight="true" spans="1:255">
      <c r="A6" s="376"/>
      <c r="B6" s="377"/>
      <c r="C6" s="379" t="s">
        <v>222</v>
      </c>
      <c r="D6" s="380" t="s">
        <v>223</v>
      </c>
      <c r="E6" s="379" t="s">
        <v>224</v>
      </c>
      <c r="F6" s="380" t="s">
        <v>223</v>
      </c>
      <c r="G6" s="379" t="s">
        <v>224</v>
      </c>
      <c r="H6" s="380" t="s">
        <v>223</v>
      </c>
      <c r="I6" s="230"/>
      <c r="J6" s="230"/>
      <c r="K6" s="230"/>
      <c r="L6" s="230"/>
      <c r="M6" s="230"/>
      <c r="N6" s="230"/>
      <c r="O6" s="230"/>
      <c r="P6" s="230"/>
      <c r="Q6" s="230"/>
      <c r="R6" s="230"/>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4"/>
      <c r="AR6" s="394"/>
      <c r="AS6" s="394"/>
      <c r="AT6" s="394"/>
      <c r="AU6" s="394"/>
      <c r="AV6" s="394"/>
      <c r="AW6" s="394"/>
      <c r="AX6" s="394"/>
      <c r="AY6" s="394"/>
      <c r="AZ6" s="394"/>
      <c r="BA6" s="394"/>
      <c r="BB6" s="394"/>
      <c r="BC6" s="394"/>
      <c r="BD6" s="394"/>
      <c r="BE6" s="394"/>
      <c r="BF6" s="394"/>
      <c r="BG6" s="394"/>
      <c r="BH6" s="394"/>
      <c r="BI6" s="394"/>
      <c r="BJ6" s="394"/>
      <c r="BK6" s="394"/>
      <c r="BL6" s="394"/>
      <c r="BM6" s="394"/>
      <c r="BN6" s="394"/>
      <c r="BO6" s="394"/>
      <c r="BP6" s="394"/>
      <c r="BQ6" s="394"/>
      <c r="BR6" s="394"/>
      <c r="BS6" s="394"/>
      <c r="BT6" s="394"/>
      <c r="BU6" s="394"/>
      <c r="BV6" s="394"/>
      <c r="BW6" s="394"/>
      <c r="BX6" s="394"/>
      <c r="BY6" s="394"/>
      <c r="BZ6" s="394"/>
      <c r="CA6" s="394"/>
      <c r="CB6" s="394"/>
      <c r="CC6" s="394"/>
      <c r="CD6" s="394"/>
      <c r="CE6" s="394"/>
      <c r="CF6" s="394"/>
      <c r="CG6" s="394"/>
      <c r="CH6" s="394"/>
      <c r="CI6" s="394"/>
      <c r="CJ6" s="394"/>
      <c r="CK6" s="394"/>
      <c r="CL6" s="394"/>
      <c r="CM6" s="394"/>
      <c r="CN6" s="394"/>
      <c r="CO6" s="394"/>
      <c r="CP6" s="394"/>
      <c r="CQ6" s="394"/>
      <c r="CR6" s="394"/>
      <c r="CS6" s="394"/>
      <c r="CT6" s="394"/>
      <c r="CU6" s="394"/>
      <c r="CV6" s="394"/>
      <c r="CW6" s="394"/>
      <c r="CX6" s="394"/>
      <c r="CY6" s="394"/>
      <c r="CZ6" s="394"/>
      <c r="DA6" s="394"/>
      <c r="DB6" s="394"/>
      <c r="DC6" s="394"/>
      <c r="DD6" s="394"/>
      <c r="DE6" s="394"/>
      <c r="DF6" s="394"/>
      <c r="DG6" s="394"/>
      <c r="DH6" s="394"/>
      <c r="DI6" s="394"/>
      <c r="DJ6" s="394"/>
      <c r="DK6" s="394"/>
      <c r="DL6" s="394"/>
      <c r="DM6" s="394"/>
      <c r="DN6" s="394"/>
      <c r="DO6" s="394"/>
      <c r="DP6" s="394"/>
      <c r="DQ6" s="394"/>
      <c r="DR6" s="394"/>
      <c r="DS6" s="394"/>
      <c r="DT6" s="394"/>
      <c r="DU6" s="394"/>
      <c r="DV6" s="394"/>
      <c r="DW6" s="394"/>
      <c r="DX6" s="394"/>
      <c r="DY6" s="394"/>
      <c r="DZ6" s="394"/>
      <c r="EA6" s="394"/>
      <c r="EB6" s="394"/>
      <c r="EC6" s="394"/>
      <c r="ED6" s="394"/>
      <c r="EE6" s="394"/>
      <c r="EF6" s="394"/>
      <c r="EG6" s="394"/>
      <c r="EH6" s="394"/>
      <c r="EI6" s="394"/>
      <c r="EJ6" s="394"/>
      <c r="EK6" s="394"/>
      <c r="EL6" s="394"/>
      <c r="EM6" s="394"/>
      <c r="EN6" s="394"/>
      <c r="EO6" s="394"/>
      <c r="EP6" s="394"/>
      <c r="EQ6" s="394"/>
      <c r="ER6" s="394"/>
      <c r="ES6" s="394"/>
      <c r="ET6" s="394"/>
      <c r="EU6" s="394"/>
      <c r="EV6" s="394"/>
      <c r="EW6" s="394"/>
      <c r="EX6" s="394"/>
      <c r="EY6" s="394"/>
      <c r="EZ6" s="394"/>
      <c r="FA6" s="394"/>
      <c r="FB6" s="394"/>
      <c r="FC6" s="394"/>
      <c r="FD6" s="394"/>
      <c r="FE6" s="394"/>
      <c r="FF6" s="394"/>
      <c r="FG6" s="394"/>
      <c r="FH6" s="394"/>
      <c r="FI6" s="394"/>
      <c r="FJ6" s="394"/>
      <c r="FK6" s="394"/>
      <c r="FL6" s="394"/>
      <c r="FM6" s="394"/>
      <c r="FN6" s="394"/>
      <c r="FO6" s="394"/>
      <c r="FP6" s="394"/>
      <c r="FQ6" s="394"/>
      <c r="FR6" s="394"/>
      <c r="FS6" s="394"/>
      <c r="FT6" s="394"/>
      <c r="FU6" s="394"/>
      <c r="FV6" s="394"/>
      <c r="FW6" s="394"/>
      <c r="FX6" s="394"/>
      <c r="FY6" s="394"/>
      <c r="FZ6" s="394"/>
      <c r="GA6" s="394"/>
      <c r="GB6" s="394"/>
      <c r="GC6" s="394"/>
      <c r="GD6" s="394"/>
      <c r="GE6" s="394"/>
      <c r="GF6" s="394"/>
      <c r="GG6" s="394"/>
      <c r="GH6" s="394"/>
      <c r="GI6" s="394"/>
      <c r="GJ6" s="394"/>
      <c r="GK6" s="394"/>
      <c r="GL6" s="394"/>
      <c r="GM6" s="394"/>
      <c r="GN6" s="394"/>
      <c r="GO6" s="394"/>
      <c r="GP6" s="394"/>
      <c r="GQ6" s="394"/>
      <c r="GR6" s="394"/>
      <c r="GS6" s="394"/>
      <c r="GT6" s="394"/>
      <c r="GU6" s="394"/>
      <c r="GV6" s="394"/>
      <c r="GW6" s="394"/>
      <c r="GX6" s="394"/>
      <c r="GY6" s="394"/>
      <c r="GZ6" s="394"/>
      <c r="HA6" s="394"/>
      <c r="HB6" s="394"/>
      <c r="HC6" s="394"/>
      <c r="HD6" s="394"/>
      <c r="HE6" s="394"/>
      <c r="HF6" s="394"/>
      <c r="HG6" s="394"/>
      <c r="HH6" s="394"/>
      <c r="HI6" s="394"/>
      <c r="HJ6" s="394"/>
      <c r="HK6" s="394"/>
      <c r="HL6" s="394"/>
      <c r="HM6" s="394"/>
      <c r="HN6" s="394"/>
      <c r="HO6" s="394"/>
      <c r="HP6" s="394"/>
      <c r="HQ6" s="394"/>
      <c r="HR6" s="394"/>
      <c r="HS6" s="394"/>
      <c r="HT6" s="394"/>
      <c r="HU6" s="394"/>
      <c r="HV6" s="394"/>
      <c r="HW6" s="394"/>
      <c r="HX6" s="394"/>
      <c r="HY6" s="394"/>
      <c r="HZ6" s="394"/>
      <c r="IA6" s="394"/>
      <c r="IB6" s="394"/>
      <c r="IC6" s="394"/>
      <c r="ID6" s="394"/>
      <c r="IE6" s="394"/>
      <c r="IF6" s="394"/>
      <c r="IG6" s="394"/>
      <c r="IH6" s="394"/>
      <c r="II6" s="394"/>
      <c r="IJ6" s="394"/>
      <c r="IK6" s="394"/>
      <c r="IL6" s="394"/>
      <c r="IM6" s="394"/>
      <c r="IN6" s="394"/>
      <c r="IO6" s="394"/>
      <c r="IP6" s="394"/>
      <c r="IQ6" s="394"/>
      <c r="IR6" s="394"/>
      <c r="IS6" s="394"/>
      <c r="IT6" s="394"/>
      <c r="IU6" s="394"/>
    </row>
    <row r="7" customHeight="true" spans="1:255">
      <c r="A7" s="381" t="s">
        <v>4</v>
      </c>
      <c r="B7" s="382">
        <f t="shared" ref="B7:H7" si="0">SUM(B8:B14)</f>
        <v>5.31</v>
      </c>
      <c r="C7" s="214">
        <f t="shared" si="0"/>
        <v>240</v>
      </c>
      <c r="D7" s="382">
        <f t="shared" si="0"/>
        <v>2.4</v>
      </c>
      <c r="E7" s="214">
        <f t="shared" si="0"/>
        <v>2120</v>
      </c>
      <c r="F7" s="382">
        <f t="shared" si="0"/>
        <v>1.91</v>
      </c>
      <c r="G7" s="214">
        <f t="shared" si="0"/>
        <v>20</v>
      </c>
      <c r="H7" s="382">
        <f t="shared" si="0"/>
        <v>1</v>
      </c>
      <c r="I7" s="230"/>
      <c r="J7" s="230"/>
      <c r="K7" s="230"/>
      <c r="L7" s="230"/>
      <c r="M7" s="230"/>
      <c r="N7" s="230"/>
      <c r="O7" s="230"/>
      <c r="P7" s="230"/>
      <c r="Q7" s="230"/>
      <c r="R7" s="230"/>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94"/>
      <c r="AU7" s="394"/>
      <c r="AV7" s="394"/>
      <c r="AW7" s="394"/>
      <c r="AX7" s="394"/>
      <c r="AY7" s="394"/>
      <c r="AZ7" s="394"/>
      <c r="BA7" s="394"/>
      <c r="BB7" s="394"/>
      <c r="BC7" s="394"/>
      <c r="BD7" s="394"/>
      <c r="BE7" s="394"/>
      <c r="BF7" s="394"/>
      <c r="BG7" s="394"/>
      <c r="BH7" s="394"/>
      <c r="BI7" s="394"/>
      <c r="BJ7" s="394"/>
      <c r="BK7" s="394"/>
      <c r="BL7" s="394"/>
      <c r="BM7" s="394"/>
      <c r="BN7" s="394"/>
      <c r="BO7" s="394"/>
      <c r="BP7" s="394"/>
      <c r="BQ7" s="394"/>
      <c r="BR7" s="394"/>
      <c r="BS7" s="394"/>
      <c r="BT7" s="394"/>
      <c r="BU7" s="394"/>
      <c r="BV7" s="394"/>
      <c r="BW7" s="394"/>
      <c r="BX7" s="394"/>
      <c r="BY7" s="394"/>
      <c r="BZ7" s="394"/>
      <c r="CA7" s="394"/>
      <c r="CB7" s="394"/>
      <c r="CC7" s="394"/>
      <c r="CD7" s="394"/>
      <c r="CE7" s="394"/>
      <c r="CF7" s="394"/>
      <c r="CG7" s="394"/>
      <c r="CH7" s="394"/>
      <c r="CI7" s="394"/>
      <c r="CJ7" s="394"/>
      <c r="CK7" s="394"/>
      <c r="CL7" s="394"/>
      <c r="CM7" s="394"/>
      <c r="CN7" s="394"/>
      <c r="CO7" s="394"/>
      <c r="CP7" s="394"/>
      <c r="CQ7" s="394"/>
      <c r="CR7" s="394"/>
      <c r="CS7" s="394"/>
      <c r="CT7" s="394"/>
      <c r="CU7" s="394"/>
      <c r="CV7" s="394"/>
      <c r="CW7" s="394"/>
      <c r="CX7" s="394"/>
      <c r="CY7" s="394"/>
      <c r="CZ7" s="394"/>
      <c r="DA7" s="394"/>
      <c r="DB7" s="394"/>
      <c r="DC7" s="394"/>
      <c r="DD7" s="394"/>
      <c r="DE7" s="394"/>
      <c r="DF7" s="394"/>
      <c r="DG7" s="394"/>
      <c r="DH7" s="394"/>
      <c r="DI7" s="394"/>
      <c r="DJ7" s="394"/>
      <c r="DK7" s="394"/>
      <c r="DL7" s="394"/>
      <c r="DM7" s="394"/>
      <c r="DN7" s="394"/>
      <c r="DO7" s="394"/>
      <c r="DP7" s="394"/>
      <c r="DQ7" s="394"/>
      <c r="DR7" s="394"/>
      <c r="DS7" s="394"/>
      <c r="DT7" s="394"/>
      <c r="DU7" s="394"/>
      <c r="DV7" s="394"/>
      <c r="DW7" s="394"/>
      <c r="DX7" s="394"/>
      <c r="DY7" s="394"/>
      <c r="DZ7" s="394"/>
      <c r="EA7" s="394"/>
      <c r="EB7" s="394"/>
      <c r="EC7" s="394"/>
      <c r="ED7" s="394"/>
      <c r="EE7" s="394"/>
      <c r="EF7" s="394"/>
      <c r="EG7" s="394"/>
      <c r="EH7" s="394"/>
      <c r="EI7" s="394"/>
      <c r="EJ7" s="394"/>
      <c r="EK7" s="394"/>
      <c r="EL7" s="394"/>
      <c r="EM7" s="394"/>
      <c r="EN7" s="394"/>
      <c r="EO7" s="394"/>
      <c r="EP7" s="394"/>
      <c r="EQ7" s="394"/>
      <c r="ER7" s="394"/>
      <c r="ES7" s="394"/>
      <c r="ET7" s="394"/>
      <c r="EU7" s="394"/>
      <c r="EV7" s="394"/>
      <c r="EW7" s="394"/>
      <c r="EX7" s="394"/>
      <c r="EY7" s="394"/>
      <c r="EZ7" s="394"/>
      <c r="FA7" s="394"/>
      <c r="FB7" s="394"/>
      <c r="FC7" s="394"/>
      <c r="FD7" s="394"/>
      <c r="FE7" s="394"/>
      <c r="FF7" s="394"/>
      <c r="FG7" s="394"/>
      <c r="FH7" s="394"/>
      <c r="FI7" s="394"/>
      <c r="FJ7" s="394"/>
      <c r="FK7" s="394"/>
      <c r="FL7" s="394"/>
      <c r="FM7" s="394"/>
      <c r="FN7" s="394"/>
      <c r="FO7" s="394"/>
      <c r="FP7" s="394"/>
      <c r="FQ7" s="394"/>
      <c r="FR7" s="394"/>
      <c r="FS7" s="394"/>
      <c r="FT7" s="394"/>
      <c r="FU7" s="394"/>
      <c r="FV7" s="394"/>
      <c r="FW7" s="394"/>
      <c r="FX7" s="394"/>
      <c r="FY7" s="394"/>
      <c r="FZ7" s="394"/>
      <c r="GA7" s="394"/>
      <c r="GB7" s="394"/>
      <c r="GC7" s="394"/>
      <c r="GD7" s="394"/>
      <c r="GE7" s="394"/>
      <c r="GF7" s="394"/>
      <c r="GG7" s="394"/>
      <c r="GH7" s="394"/>
      <c r="GI7" s="394"/>
      <c r="GJ7" s="394"/>
      <c r="GK7" s="394"/>
      <c r="GL7" s="394"/>
      <c r="GM7" s="394"/>
      <c r="GN7" s="394"/>
      <c r="GO7" s="394"/>
      <c r="GP7" s="394"/>
      <c r="GQ7" s="394"/>
      <c r="GR7" s="394"/>
      <c r="GS7" s="394"/>
      <c r="GT7" s="394"/>
      <c r="GU7" s="394"/>
      <c r="GV7" s="394"/>
      <c r="GW7" s="394"/>
      <c r="GX7" s="394"/>
      <c r="GY7" s="394"/>
      <c r="GZ7" s="394"/>
      <c r="HA7" s="394"/>
      <c r="HB7" s="394"/>
      <c r="HC7" s="394"/>
      <c r="HD7" s="394"/>
      <c r="HE7" s="394"/>
      <c r="HF7" s="394"/>
      <c r="HG7" s="394"/>
      <c r="HH7" s="394"/>
      <c r="HI7" s="394"/>
      <c r="HJ7" s="394"/>
      <c r="HK7" s="394"/>
      <c r="HL7" s="394"/>
      <c r="HM7" s="394"/>
      <c r="HN7" s="394"/>
      <c r="HO7" s="394"/>
      <c r="HP7" s="394"/>
      <c r="HQ7" s="394"/>
      <c r="HR7" s="394"/>
      <c r="HS7" s="394"/>
      <c r="HT7" s="394"/>
      <c r="HU7" s="394"/>
      <c r="HV7" s="394"/>
      <c r="HW7" s="394"/>
      <c r="HX7" s="394"/>
      <c r="HY7" s="394"/>
      <c r="HZ7" s="394"/>
      <c r="IA7" s="394"/>
      <c r="IB7" s="394"/>
      <c r="IC7" s="394"/>
      <c r="ID7" s="394"/>
      <c r="IE7" s="394"/>
      <c r="IF7" s="394"/>
      <c r="IG7" s="394"/>
      <c r="IH7" s="394"/>
      <c r="II7" s="394"/>
      <c r="IJ7" s="394"/>
      <c r="IK7" s="394"/>
      <c r="IL7" s="394"/>
      <c r="IM7" s="394"/>
      <c r="IN7" s="394"/>
      <c r="IO7" s="394"/>
      <c r="IP7" s="394"/>
      <c r="IQ7" s="394"/>
      <c r="IR7" s="394"/>
      <c r="IS7" s="394"/>
      <c r="IT7" s="394"/>
      <c r="IU7" s="394"/>
    </row>
    <row r="8" customHeight="true" spans="1:255">
      <c r="A8" s="383" t="s">
        <v>208</v>
      </c>
      <c r="B8" s="384">
        <f t="shared" ref="B8:B14" si="1">D8+F8+H8</f>
        <v>1.58</v>
      </c>
      <c r="C8" s="377"/>
      <c r="D8" s="384"/>
      <c r="E8" s="390">
        <v>650</v>
      </c>
      <c r="F8" s="384">
        <v>0.58</v>
      </c>
      <c r="G8" s="391">
        <v>20</v>
      </c>
      <c r="H8" s="384">
        <v>1</v>
      </c>
      <c r="I8" s="230"/>
      <c r="J8" s="230"/>
      <c r="K8" s="230"/>
      <c r="L8" s="230"/>
      <c r="M8" s="230"/>
      <c r="N8" s="230"/>
      <c r="O8" s="230"/>
      <c r="P8" s="230"/>
      <c r="Q8" s="230"/>
      <c r="R8" s="230"/>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c r="BG8" s="394"/>
      <c r="BH8" s="394"/>
      <c r="BI8" s="394"/>
      <c r="BJ8" s="394"/>
      <c r="BK8" s="394"/>
      <c r="BL8" s="394"/>
      <c r="BM8" s="394"/>
      <c r="BN8" s="394"/>
      <c r="BO8" s="394"/>
      <c r="BP8" s="394"/>
      <c r="BQ8" s="394"/>
      <c r="BR8" s="394"/>
      <c r="BS8" s="394"/>
      <c r="BT8" s="394"/>
      <c r="BU8" s="394"/>
      <c r="BV8" s="394"/>
      <c r="BW8" s="394"/>
      <c r="BX8" s="394"/>
      <c r="BY8" s="394"/>
      <c r="BZ8" s="394"/>
      <c r="CA8" s="394"/>
      <c r="CB8" s="394"/>
      <c r="CC8" s="394"/>
      <c r="CD8" s="394"/>
      <c r="CE8" s="394"/>
      <c r="CF8" s="394"/>
      <c r="CG8" s="394"/>
      <c r="CH8" s="394"/>
      <c r="CI8" s="394"/>
      <c r="CJ8" s="394"/>
      <c r="CK8" s="394"/>
      <c r="CL8" s="394"/>
      <c r="CM8" s="394"/>
      <c r="CN8" s="394"/>
      <c r="CO8" s="394"/>
      <c r="CP8" s="394"/>
      <c r="CQ8" s="394"/>
      <c r="CR8" s="394"/>
      <c r="CS8" s="394"/>
      <c r="CT8" s="394"/>
      <c r="CU8" s="394"/>
      <c r="CV8" s="394"/>
      <c r="CW8" s="394"/>
      <c r="CX8" s="394"/>
      <c r="CY8" s="394"/>
      <c r="CZ8" s="394"/>
      <c r="DA8" s="394"/>
      <c r="DB8" s="394"/>
      <c r="DC8" s="394"/>
      <c r="DD8" s="394"/>
      <c r="DE8" s="394"/>
      <c r="DF8" s="394"/>
      <c r="DG8" s="394"/>
      <c r="DH8" s="394"/>
      <c r="DI8" s="394"/>
      <c r="DJ8" s="394"/>
      <c r="DK8" s="394"/>
      <c r="DL8" s="394"/>
      <c r="DM8" s="394"/>
      <c r="DN8" s="394"/>
      <c r="DO8" s="394"/>
      <c r="DP8" s="394"/>
      <c r="DQ8" s="394"/>
      <c r="DR8" s="394"/>
      <c r="DS8" s="394"/>
      <c r="DT8" s="394"/>
      <c r="DU8" s="394"/>
      <c r="DV8" s="394"/>
      <c r="DW8" s="394"/>
      <c r="DX8" s="394"/>
      <c r="DY8" s="394"/>
      <c r="DZ8" s="394"/>
      <c r="EA8" s="394"/>
      <c r="EB8" s="394"/>
      <c r="EC8" s="394"/>
      <c r="ED8" s="394"/>
      <c r="EE8" s="394"/>
      <c r="EF8" s="394"/>
      <c r="EG8" s="394"/>
      <c r="EH8" s="394"/>
      <c r="EI8" s="394"/>
      <c r="EJ8" s="394"/>
      <c r="EK8" s="394"/>
      <c r="EL8" s="394"/>
      <c r="EM8" s="394"/>
      <c r="EN8" s="394"/>
      <c r="EO8" s="394"/>
      <c r="EP8" s="394"/>
      <c r="EQ8" s="394"/>
      <c r="ER8" s="394"/>
      <c r="ES8" s="394"/>
      <c r="ET8" s="394"/>
      <c r="EU8" s="394"/>
      <c r="EV8" s="394"/>
      <c r="EW8" s="394"/>
      <c r="EX8" s="394"/>
      <c r="EY8" s="394"/>
      <c r="EZ8" s="394"/>
      <c r="FA8" s="394"/>
      <c r="FB8" s="394"/>
      <c r="FC8" s="394"/>
      <c r="FD8" s="394"/>
      <c r="FE8" s="394"/>
      <c r="FF8" s="394"/>
      <c r="FG8" s="394"/>
      <c r="FH8" s="394"/>
      <c r="FI8" s="394"/>
      <c r="FJ8" s="394"/>
      <c r="FK8" s="394"/>
      <c r="FL8" s="394"/>
      <c r="FM8" s="394"/>
      <c r="FN8" s="394"/>
      <c r="FO8" s="394"/>
      <c r="FP8" s="394"/>
      <c r="FQ8" s="394"/>
      <c r="FR8" s="394"/>
      <c r="FS8" s="394"/>
      <c r="FT8" s="394"/>
      <c r="FU8" s="394"/>
      <c r="FV8" s="394"/>
      <c r="FW8" s="394"/>
      <c r="FX8" s="394"/>
      <c r="FY8" s="394"/>
      <c r="FZ8" s="394"/>
      <c r="GA8" s="394"/>
      <c r="GB8" s="394"/>
      <c r="GC8" s="394"/>
      <c r="GD8" s="394"/>
      <c r="GE8" s="394"/>
      <c r="GF8" s="394"/>
      <c r="GG8" s="394"/>
      <c r="GH8" s="394"/>
      <c r="GI8" s="394"/>
      <c r="GJ8" s="394"/>
      <c r="GK8" s="394"/>
      <c r="GL8" s="394"/>
      <c r="GM8" s="394"/>
      <c r="GN8" s="394"/>
      <c r="GO8" s="394"/>
      <c r="GP8" s="394"/>
      <c r="GQ8" s="394"/>
      <c r="GR8" s="394"/>
      <c r="GS8" s="394"/>
      <c r="GT8" s="394"/>
      <c r="GU8" s="394"/>
      <c r="GV8" s="394"/>
      <c r="GW8" s="394"/>
      <c r="GX8" s="394"/>
      <c r="GY8" s="394"/>
      <c r="GZ8" s="394"/>
      <c r="HA8" s="394"/>
      <c r="HB8" s="394"/>
      <c r="HC8" s="394"/>
      <c r="HD8" s="394"/>
      <c r="HE8" s="394"/>
      <c r="HF8" s="394"/>
      <c r="HG8" s="394"/>
      <c r="HH8" s="394"/>
      <c r="HI8" s="394"/>
      <c r="HJ8" s="394"/>
      <c r="HK8" s="394"/>
      <c r="HL8" s="394"/>
      <c r="HM8" s="394"/>
      <c r="HN8" s="394"/>
      <c r="HO8" s="394"/>
      <c r="HP8" s="394"/>
      <c r="HQ8" s="394"/>
      <c r="HR8" s="394"/>
      <c r="HS8" s="394"/>
      <c r="HT8" s="394"/>
      <c r="HU8" s="394"/>
      <c r="HV8" s="394"/>
      <c r="HW8" s="394"/>
      <c r="HX8" s="394"/>
      <c r="HY8" s="394"/>
      <c r="HZ8" s="394"/>
      <c r="IA8" s="394"/>
      <c r="IB8" s="394"/>
      <c r="IC8" s="394"/>
      <c r="ID8" s="394"/>
      <c r="IE8" s="394"/>
      <c r="IF8" s="394"/>
      <c r="IG8" s="394"/>
      <c r="IH8" s="394"/>
      <c r="II8" s="394"/>
      <c r="IJ8" s="394"/>
      <c r="IK8" s="394"/>
      <c r="IL8" s="394"/>
      <c r="IM8" s="394"/>
      <c r="IN8" s="394"/>
      <c r="IO8" s="394"/>
      <c r="IP8" s="394"/>
      <c r="IQ8" s="394"/>
      <c r="IR8" s="394"/>
      <c r="IS8" s="394"/>
      <c r="IT8" s="394"/>
      <c r="IU8" s="394"/>
    </row>
    <row r="9" s="24" customFormat="true" customHeight="true" spans="1:255">
      <c r="A9" s="383" t="s">
        <v>225</v>
      </c>
      <c r="B9" s="384">
        <f t="shared" si="1"/>
        <v>0.6</v>
      </c>
      <c r="C9" s="385">
        <v>60</v>
      </c>
      <c r="D9" s="384">
        <v>0.6</v>
      </c>
      <c r="E9" s="390"/>
      <c r="F9" s="392"/>
      <c r="G9" s="393"/>
      <c r="H9" s="392"/>
      <c r="I9" s="242"/>
      <c r="J9" s="230"/>
      <c r="K9" s="242"/>
      <c r="L9" s="230"/>
      <c r="M9" s="242"/>
      <c r="N9" s="242"/>
      <c r="O9" s="242"/>
      <c r="P9" s="242"/>
      <c r="Q9" s="242"/>
      <c r="R9" s="242"/>
      <c r="S9" s="395"/>
      <c r="T9" s="395"/>
      <c r="U9" s="395"/>
      <c r="V9" s="395"/>
      <c r="W9" s="395"/>
      <c r="X9" s="395"/>
      <c r="Y9" s="395"/>
      <c r="Z9" s="395"/>
      <c r="AA9" s="395"/>
      <c r="AB9" s="395"/>
      <c r="AC9" s="395"/>
      <c r="AD9" s="395"/>
      <c r="AE9" s="395"/>
      <c r="AF9" s="395"/>
      <c r="AG9" s="395"/>
      <c r="AH9" s="395"/>
      <c r="AI9" s="395"/>
      <c r="AJ9" s="395"/>
      <c r="AK9" s="395"/>
      <c r="AL9" s="395"/>
      <c r="AM9" s="395"/>
      <c r="AN9" s="395"/>
      <c r="AO9" s="395"/>
      <c r="AP9" s="395"/>
      <c r="AQ9" s="395"/>
      <c r="AR9" s="395"/>
      <c r="AS9" s="395"/>
      <c r="AT9" s="395"/>
      <c r="AU9" s="395"/>
      <c r="AV9" s="395"/>
      <c r="AW9" s="395"/>
      <c r="AX9" s="395"/>
      <c r="AY9" s="395"/>
      <c r="AZ9" s="395"/>
      <c r="BA9" s="395"/>
      <c r="BB9" s="395"/>
      <c r="BC9" s="395"/>
      <c r="BD9" s="395"/>
      <c r="BE9" s="395"/>
      <c r="BF9" s="395"/>
      <c r="BG9" s="395"/>
      <c r="BH9" s="395"/>
      <c r="BI9" s="395"/>
      <c r="BJ9" s="395"/>
      <c r="BK9" s="395"/>
      <c r="BL9" s="395"/>
      <c r="BM9" s="395"/>
      <c r="BN9" s="395"/>
      <c r="BO9" s="395"/>
      <c r="BP9" s="395"/>
      <c r="BQ9" s="395"/>
      <c r="BR9" s="395"/>
      <c r="BS9" s="395"/>
      <c r="BT9" s="395"/>
      <c r="BU9" s="395"/>
      <c r="BV9" s="395"/>
      <c r="BW9" s="395"/>
      <c r="BX9" s="395"/>
      <c r="BY9" s="395"/>
      <c r="BZ9" s="395"/>
      <c r="CA9" s="395"/>
      <c r="CB9" s="395"/>
      <c r="CC9" s="395"/>
      <c r="CD9" s="395"/>
      <c r="CE9" s="395"/>
      <c r="CF9" s="395"/>
      <c r="CG9" s="395"/>
      <c r="CH9" s="395"/>
      <c r="CI9" s="395"/>
      <c r="CJ9" s="395"/>
      <c r="CK9" s="395"/>
      <c r="CL9" s="395"/>
      <c r="CM9" s="395"/>
      <c r="CN9" s="395"/>
      <c r="CO9" s="395"/>
      <c r="CP9" s="395"/>
      <c r="CQ9" s="395"/>
      <c r="CR9" s="395"/>
      <c r="CS9" s="395"/>
      <c r="CT9" s="395"/>
      <c r="CU9" s="395"/>
      <c r="CV9" s="395"/>
      <c r="CW9" s="395"/>
      <c r="CX9" s="395"/>
      <c r="CY9" s="395"/>
      <c r="CZ9" s="395"/>
      <c r="DA9" s="395"/>
      <c r="DB9" s="395"/>
      <c r="DC9" s="395"/>
      <c r="DD9" s="395"/>
      <c r="DE9" s="395"/>
      <c r="DF9" s="395"/>
      <c r="DG9" s="395"/>
      <c r="DH9" s="395"/>
      <c r="DI9" s="395"/>
      <c r="DJ9" s="395"/>
      <c r="DK9" s="395"/>
      <c r="DL9" s="395"/>
      <c r="DM9" s="395"/>
      <c r="DN9" s="395"/>
      <c r="DO9" s="395"/>
      <c r="DP9" s="395"/>
      <c r="DQ9" s="395"/>
      <c r="DR9" s="395"/>
      <c r="DS9" s="395"/>
      <c r="DT9" s="395"/>
      <c r="DU9" s="395"/>
      <c r="DV9" s="395"/>
      <c r="DW9" s="395"/>
      <c r="DX9" s="395"/>
      <c r="DY9" s="395"/>
      <c r="DZ9" s="395"/>
      <c r="EA9" s="395"/>
      <c r="EB9" s="395"/>
      <c r="EC9" s="395"/>
      <c r="ED9" s="395"/>
      <c r="EE9" s="395"/>
      <c r="EF9" s="395"/>
      <c r="EG9" s="395"/>
      <c r="EH9" s="395"/>
      <c r="EI9" s="395"/>
      <c r="EJ9" s="395"/>
      <c r="EK9" s="395"/>
      <c r="EL9" s="395"/>
      <c r="EM9" s="395"/>
      <c r="EN9" s="395"/>
      <c r="EO9" s="395"/>
      <c r="EP9" s="395"/>
      <c r="EQ9" s="395"/>
      <c r="ER9" s="395"/>
      <c r="ES9" s="395"/>
      <c r="ET9" s="395"/>
      <c r="EU9" s="395"/>
      <c r="EV9" s="395"/>
      <c r="EW9" s="395"/>
      <c r="EX9" s="395"/>
      <c r="EY9" s="395"/>
      <c r="EZ9" s="395"/>
      <c r="FA9" s="395"/>
      <c r="FB9" s="395"/>
      <c r="FC9" s="395"/>
      <c r="FD9" s="395"/>
      <c r="FE9" s="395"/>
      <c r="FF9" s="395"/>
      <c r="FG9" s="395"/>
      <c r="FH9" s="395"/>
      <c r="FI9" s="395"/>
      <c r="FJ9" s="395"/>
      <c r="FK9" s="395"/>
      <c r="FL9" s="395"/>
      <c r="FM9" s="395"/>
      <c r="FN9" s="395"/>
      <c r="FO9" s="395"/>
      <c r="FP9" s="395"/>
      <c r="FQ9" s="395"/>
      <c r="FR9" s="395"/>
      <c r="FS9" s="395"/>
      <c r="FT9" s="395"/>
      <c r="FU9" s="395"/>
      <c r="FV9" s="395"/>
      <c r="FW9" s="395"/>
      <c r="FX9" s="395"/>
      <c r="FY9" s="395"/>
      <c r="FZ9" s="395"/>
      <c r="GA9" s="395"/>
      <c r="GB9" s="395"/>
      <c r="GC9" s="395"/>
      <c r="GD9" s="395"/>
      <c r="GE9" s="395"/>
      <c r="GF9" s="395"/>
      <c r="GG9" s="395"/>
      <c r="GH9" s="395"/>
      <c r="GI9" s="395"/>
      <c r="GJ9" s="395"/>
      <c r="GK9" s="395"/>
      <c r="GL9" s="395"/>
      <c r="GM9" s="395"/>
      <c r="GN9" s="395"/>
      <c r="GO9" s="395"/>
      <c r="GP9" s="395"/>
      <c r="GQ9" s="395"/>
      <c r="GR9" s="395"/>
      <c r="GS9" s="395"/>
      <c r="GT9" s="395"/>
      <c r="GU9" s="395"/>
      <c r="GV9" s="395"/>
      <c r="GW9" s="395"/>
      <c r="GX9" s="395"/>
      <c r="GY9" s="395"/>
      <c r="GZ9" s="395"/>
      <c r="HA9" s="395"/>
      <c r="HB9" s="395"/>
      <c r="HC9" s="395"/>
      <c r="HD9" s="395"/>
      <c r="HE9" s="395"/>
      <c r="HF9" s="395"/>
      <c r="HG9" s="395"/>
      <c r="HH9" s="395"/>
      <c r="HI9" s="395"/>
      <c r="HJ9" s="395"/>
      <c r="HK9" s="395"/>
      <c r="HL9" s="395"/>
      <c r="HM9" s="395"/>
      <c r="HN9" s="395"/>
      <c r="HO9" s="395"/>
      <c r="HP9" s="395"/>
      <c r="HQ9" s="395"/>
      <c r="HR9" s="395"/>
      <c r="HS9" s="395"/>
      <c r="HT9" s="395"/>
      <c r="HU9" s="395"/>
      <c r="HV9" s="395"/>
      <c r="HW9" s="395"/>
      <c r="HX9" s="395"/>
      <c r="HY9" s="395"/>
      <c r="HZ9" s="395"/>
      <c r="IA9" s="395"/>
      <c r="IB9" s="395"/>
      <c r="IC9" s="395"/>
      <c r="ID9" s="395"/>
      <c r="IE9" s="395"/>
      <c r="IF9" s="395"/>
      <c r="IG9" s="395"/>
      <c r="IH9" s="395"/>
      <c r="II9" s="395"/>
      <c r="IJ9" s="395"/>
      <c r="IK9" s="395"/>
      <c r="IL9" s="395"/>
      <c r="IM9" s="395"/>
      <c r="IN9" s="395"/>
      <c r="IO9" s="395"/>
      <c r="IP9" s="395"/>
      <c r="IQ9" s="395"/>
      <c r="IR9" s="395"/>
      <c r="IS9" s="395"/>
      <c r="IT9" s="395"/>
      <c r="IU9" s="395"/>
    </row>
    <row r="10" customHeight="true" spans="1:255">
      <c r="A10" s="383" t="s">
        <v>226</v>
      </c>
      <c r="B10" s="384">
        <f t="shared" si="1"/>
        <v>0.34</v>
      </c>
      <c r="C10" s="386"/>
      <c r="D10" s="384"/>
      <c r="E10" s="390">
        <v>381</v>
      </c>
      <c r="F10" s="392">
        <v>0.34</v>
      </c>
      <c r="G10" s="393"/>
      <c r="H10" s="392"/>
      <c r="I10" s="230"/>
      <c r="J10" s="230"/>
      <c r="K10" s="230"/>
      <c r="L10" s="230"/>
      <c r="M10" s="230"/>
      <c r="N10" s="230"/>
      <c r="O10" s="230"/>
      <c r="P10" s="230"/>
      <c r="Q10" s="230"/>
      <c r="R10" s="230"/>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c r="AR10" s="394"/>
      <c r="AS10" s="394"/>
      <c r="AT10" s="394"/>
      <c r="AU10" s="394"/>
      <c r="AV10" s="394"/>
      <c r="AW10" s="394"/>
      <c r="AX10" s="394"/>
      <c r="AY10" s="394"/>
      <c r="AZ10" s="394"/>
      <c r="BA10" s="394"/>
      <c r="BB10" s="394"/>
      <c r="BC10" s="394"/>
      <c r="BD10" s="394"/>
      <c r="BE10" s="394"/>
      <c r="BF10" s="394"/>
      <c r="BG10" s="394"/>
      <c r="BH10" s="394"/>
      <c r="BI10" s="394"/>
      <c r="BJ10" s="394"/>
      <c r="BK10" s="394"/>
      <c r="BL10" s="394"/>
      <c r="BM10" s="394"/>
      <c r="BN10" s="394"/>
      <c r="BO10" s="394"/>
      <c r="BP10" s="394"/>
      <c r="BQ10" s="394"/>
      <c r="BR10" s="394"/>
      <c r="BS10" s="394"/>
      <c r="BT10" s="394"/>
      <c r="BU10" s="394"/>
      <c r="BV10" s="394"/>
      <c r="BW10" s="394"/>
      <c r="BX10" s="394"/>
      <c r="BY10" s="394"/>
      <c r="BZ10" s="394"/>
      <c r="CA10" s="394"/>
      <c r="CB10" s="394"/>
      <c r="CC10" s="394"/>
      <c r="CD10" s="394"/>
      <c r="CE10" s="394"/>
      <c r="CF10" s="394"/>
      <c r="CG10" s="394"/>
      <c r="CH10" s="394"/>
      <c r="CI10" s="394"/>
      <c r="CJ10" s="394"/>
      <c r="CK10" s="394"/>
      <c r="CL10" s="394"/>
      <c r="CM10" s="394"/>
      <c r="CN10" s="394"/>
      <c r="CO10" s="394"/>
      <c r="CP10" s="394"/>
      <c r="CQ10" s="394"/>
      <c r="CR10" s="394"/>
      <c r="CS10" s="394"/>
      <c r="CT10" s="394"/>
      <c r="CU10" s="394"/>
      <c r="CV10" s="394"/>
      <c r="CW10" s="394"/>
      <c r="CX10" s="394"/>
      <c r="CY10" s="394"/>
      <c r="CZ10" s="394"/>
      <c r="DA10" s="394"/>
      <c r="DB10" s="394"/>
      <c r="DC10" s="394"/>
      <c r="DD10" s="394"/>
      <c r="DE10" s="394"/>
      <c r="DF10" s="394"/>
      <c r="DG10" s="394"/>
      <c r="DH10" s="394"/>
      <c r="DI10" s="394"/>
      <c r="DJ10" s="394"/>
      <c r="DK10" s="394"/>
      <c r="DL10" s="394"/>
      <c r="DM10" s="394"/>
      <c r="DN10" s="394"/>
      <c r="DO10" s="394"/>
      <c r="DP10" s="394"/>
      <c r="DQ10" s="394"/>
      <c r="DR10" s="394"/>
      <c r="DS10" s="394"/>
      <c r="DT10" s="394"/>
      <c r="DU10" s="394"/>
      <c r="DV10" s="394"/>
      <c r="DW10" s="394"/>
      <c r="DX10" s="394"/>
      <c r="DY10" s="394"/>
      <c r="DZ10" s="394"/>
      <c r="EA10" s="394"/>
      <c r="EB10" s="394"/>
      <c r="EC10" s="394"/>
      <c r="ED10" s="394"/>
      <c r="EE10" s="394"/>
      <c r="EF10" s="394"/>
      <c r="EG10" s="394"/>
      <c r="EH10" s="394"/>
      <c r="EI10" s="394"/>
      <c r="EJ10" s="394"/>
      <c r="EK10" s="394"/>
      <c r="EL10" s="394"/>
      <c r="EM10" s="394"/>
      <c r="EN10" s="394"/>
      <c r="EO10" s="394"/>
      <c r="EP10" s="394"/>
      <c r="EQ10" s="394"/>
      <c r="ER10" s="394"/>
      <c r="ES10" s="394"/>
      <c r="ET10" s="394"/>
      <c r="EU10" s="394"/>
      <c r="EV10" s="394"/>
      <c r="EW10" s="394"/>
      <c r="EX10" s="394"/>
      <c r="EY10" s="394"/>
      <c r="EZ10" s="394"/>
      <c r="FA10" s="394"/>
      <c r="FB10" s="394"/>
      <c r="FC10" s="394"/>
      <c r="FD10" s="394"/>
      <c r="FE10" s="394"/>
      <c r="FF10" s="394"/>
      <c r="FG10" s="394"/>
      <c r="FH10" s="394"/>
      <c r="FI10" s="394"/>
      <c r="FJ10" s="394"/>
      <c r="FK10" s="394"/>
      <c r="FL10" s="394"/>
      <c r="FM10" s="394"/>
      <c r="FN10" s="394"/>
      <c r="FO10" s="394"/>
      <c r="FP10" s="394"/>
      <c r="FQ10" s="394"/>
      <c r="FR10" s="394"/>
      <c r="FS10" s="394"/>
      <c r="FT10" s="394"/>
      <c r="FU10" s="394"/>
      <c r="FV10" s="394"/>
      <c r="FW10" s="394"/>
      <c r="FX10" s="394"/>
      <c r="FY10" s="394"/>
      <c r="FZ10" s="394"/>
      <c r="GA10" s="394"/>
      <c r="GB10" s="394"/>
      <c r="GC10" s="394"/>
      <c r="GD10" s="394"/>
      <c r="GE10" s="394"/>
      <c r="GF10" s="394"/>
      <c r="GG10" s="394"/>
      <c r="GH10" s="394"/>
      <c r="GI10" s="394"/>
      <c r="GJ10" s="394"/>
      <c r="GK10" s="394"/>
      <c r="GL10" s="394"/>
      <c r="GM10" s="394"/>
      <c r="GN10" s="394"/>
      <c r="GO10" s="394"/>
      <c r="GP10" s="394"/>
      <c r="GQ10" s="394"/>
      <c r="GR10" s="394"/>
      <c r="GS10" s="394"/>
      <c r="GT10" s="394"/>
      <c r="GU10" s="394"/>
      <c r="GV10" s="394"/>
      <c r="GW10" s="394"/>
      <c r="GX10" s="394"/>
      <c r="GY10" s="394"/>
      <c r="GZ10" s="394"/>
      <c r="HA10" s="394"/>
      <c r="HB10" s="394"/>
      <c r="HC10" s="394"/>
      <c r="HD10" s="394"/>
      <c r="HE10" s="394"/>
      <c r="HF10" s="394"/>
      <c r="HG10" s="394"/>
      <c r="HH10" s="394"/>
      <c r="HI10" s="394"/>
      <c r="HJ10" s="394"/>
      <c r="HK10" s="394"/>
      <c r="HL10" s="394"/>
      <c r="HM10" s="394"/>
      <c r="HN10" s="394"/>
      <c r="HO10" s="394"/>
      <c r="HP10" s="394"/>
      <c r="HQ10" s="394"/>
      <c r="HR10" s="394"/>
      <c r="HS10" s="394"/>
      <c r="HT10" s="394"/>
      <c r="HU10" s="394"/>
      <c r="HV10" s="394"/>
      <c r="HW10" s="394"/>
      <c r="HX10" s="394"/>
      <c r="HY10" s="394"/>
      <c r="HZ10" s="394"/>
      <c r="IA10" s="394"/>
      <c r="IB10" s="394"/>
      <c r="IC10" s="394"/>
      <c r="ID10" s="394"/>
      <c r="IE10" s="394"/>
      <c r="IF10" s="394"/>
      <c r="IG10" s="394"/>
      <c r="IH10" s="394"/>
      <c r="II10" s="394"/>
      <c r="IJ10" s="394"/>
      <c r="IK10" s="394"/>
      <c r="IL10" s="394"/>
      <c r="IM10" s="394"/>
      <c r="IN10" s="394"/>
      <c r="IO10" s="394"/>
      <c r="IP10" s="394"/>
      <c r="IQ10" s="394"/>
      <c r="IR10" s="394"/>
      <c r="IS10" s="394"/>
      <c r="IT10" s="394"/>
      <c r="IU10" s="394"/>
    </row>
    <row r="11" customHeight="true" spans="1:255">
      <c r="A11" s="383" t="s">
        <v>227</v>
      </c>
      <c r="B11" s="384">
        <f t="shared" si="1"/>
        <v>0.3</v>
      </c>
      <c r="C11" s="376"/>
      <c r="D11" s="384"/>
      <c r="E11" s="390">
        <v>329</v>
      </c>
      <c r="F11" s="392">
        <v>0.3</v>
      </c>
      <c r="G11" s="393"/>
      <c r="H11" s="392"/>
      <c r="I11" s="230"/>
      <c r="J11" s="230"/>
      <c r="K11" s="230"/>
      <c r="L11" s="230"/>
      <c r="M11" s="230"/>
      <c r="N11" s="230"/>
      <c r="O11" s="230"/>
      <c r="P11" s="230"/>
      <c r="Q11" s="230"/>
      <c r="R11" s="230"/>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J11" s="394"/>
      <c r="BK11" s="394"/>
      <c r="BL11" s="394"/>
      <c r="BM11" s="394"/>
      <c r="BN11" s="394"/>
      <c r="BO11" s="394"/>
      <c r="BP11" s="394"/>
      <c r="BQ11" s="394"/>
      <c r="BR11" s="394"/>
      <c r="BS11" s="394"/>
      <c r="BT11" s="394"/>
      <c r="BU11" s="394"/>
      <c r="BV11" s="394"/>
      <c r="BW11" s="394"/>
      <c r="BX11" s="394"/>
      <c r="BY11" s="394"/>
      <c r="BZ11" s="394"/>
      <c r="CA11" s="394"/>
      <c r="CB11" s="394"/>
      <c r="CC11" s="394"/>
      <c r="CD11" s="394"/>
      <c r="CE11" s="394"/>
      <c r="CF11" s="394"/>
      <c r="CG11" s="394"/>
      <c r="CH11" s="394"/>
      <c r="CI11" s="394"/>
      <c r="CJ11" s="394"/>
      <c r="CK11" s="394"/>
      <c r="CL11" s="394"/>
      <c r="CM11" s="394"/>
      <c r="CN11" s="394"/>
      <c r="CO11" s="394"/>
      <c r="CP11" s="394"/>
      <c r="CQ11" s="394"/>
      <c r="CR11" s="394"/>
      <c r="CS11" s="394"/>
      <c r="CT11" s="394"/>
      <c r="CU11" s="394"/>
      <c r="CV11" s="394"/>
      <c r="CW11" s="394"/>
      <c r="CX11" s="394"/>
      <c r="CY11" s="394"/>
      <c r="CZ11" s="394"/>
      <c r="DA11" s="394"/>
      <c r="DB11" s="394"/>
      <c r="DC11" s="394"/>
      <c r="DD11" s="394"/>
      <c r="DE11" s="394"/>
      <c r="DF11" s="394"/>
      <c r="DG11" s="394"/>
      <c r="DH11" s="394"/>
      <c r="DI11" s="394"/>
      <c r="DJ11" s="394"/>
      <c r="DK11" s="394"/>
      <c r="DL11" s="394"/>
      <c r="DM11" s="394"/>
      <c r="DN11" s="394"/>
      <c r="DO11" s="394"/>
      <c r="DP11" s="394"/>
      <c r="DQ11" s="394"/>
      <c r="DR11" s="394"/>
      <c r="DS11" s="394"/>
      <c r="DT11" s="394"/>
      <c r="DU11" s="394"/>
      <c r="DV11" s="394"/>
      <c r="DW11" s="394"/>
      <c r="DX11" s="394"/>
      <c r="DY11" s="394"/>
      <c r="DZ11" s="394"/>
      <c r="EA11" s="394"/>
      <c r="EB11" s="394"/>
      <c r="EC11" s="394"/>
      <c r="ED11" s="394"/>
      <c r="EE11" s="394"/>
      <c r="EF11" s="394"/>
      <c r="EG11" s="394"/>
      <c r="EH11" s="394"/>
      <c r="EI11" s="394"/>
      <c r="EJ11" s="394"/>
      <c r="EK11" s="394"/>
      <c r="EL11" s="394"/>
      <c r="EM11" s="394"/>
      <c r="EN11" s="394"/>
      <c r="EO11" s="394"/>
      <c r="EP11" s="394"/>
      <c r="EQ11" s="394"/>
      <c r="ER11" s="394"/>
      <c r="ES11" s="394"/>
      <c r="ET11" s="394"/>
      <c r="EU11" s="394"/>
      <c r="EV11" s="394"/>
      <c r="EW11" s="394"/>
      <c r="EX11" s="394"/>
      <c r="EY11" s="394"/>
      <c r="EZ11" s="394"/>
      <c r="FA11" s="394"/>
      <c r="FB11" s="394"/>
      <c r="FC11" s="394"/>
      <c r="FD11" s="394"/>
      <c r="FE11" s="394"/>
      <c r="FF11" s="394"/>
      <c r="FG11" s="394"/>
      <c r="FH11" s="394"/>
      <c r="FI11" s="394"/>
      <c r="FJ11" s="394"/>
      <c r="FK11" s="394"/>
      <c r="FL11" s="394"/>
      <c r="FM11" s="394"/>
      <c r="FN11" s="394"/>
      <c r="FO11" s="394"/>
      <c r="FP11" s="394"/>
      <c r="FQ11" s="394"/>
      <c r="FR11" s="394"/>
      <c r="FS11" s="394"/>
      <c r="FT11" s="394"/>
      <c r="FU11" s="394"/>
      <c r="FV11" s="394"/>
      <c r="FW11" s="394"/>
      <c r="FX11" s="394"/>
      <c r="FY11" s="394"/>
      <c r="FZ11" s="394"/>
      <c r="GA11" s="394"/>
      <c r="GB11" s="394"/>
      <c r="GC11" s="394"/>
      <c r="GD11" s="394"/>
      <c r="GE11" s="394"/>
      <c r="GF11" s="394"/>
      <c r="GG11" s="394"/>
      <c r="GH11" s="394"/>
      <c r="GI11" s="394"/>
      <c r="GJ11" s="394"/>
      <c r="GK11" s="394"/>
      <c r="GL11" s="394"/>
      <c r="GM11" s="394"/>
      <c r="GN11" s="394"/>
      <c r="GO11" s="394"/>
      <c r="GP11" s="394"/>
      <c r="GQ11" s="394"/>
      <c r="GR11" s="394"/>
      <c r="GS11" s="394"/>
      <c r="GT11" s="394"/>
      <c r="GU11" s="394"/>
      <c r="GV11" s="394"/>
      <c r="GW11" s="394"/>
      <c r="GX11" s="394"/>
      <c r="GY11" s="394"/>
      <c r="GZ11" s="394"/>
      <c r="HA11" s="394"/>
      <c r="HB11" s="394"/>
      <c r="HC11" s="394"/>
      <c r="HD11" s="394"/>
      <c r="HE11" s="394"/>
      <c r="HF11" s="394"/>
      <c r="HG11" s="394"/>
      <c r="HH11" s="394"/>
      <c r="HI11" s="394"/>
      <c r="HJ11" s="394"/>
      <c r="HK11" s="394"/>
      <c r="HL11" s="394"/>
      <c r="HM11" s="394"/>
      <c r="HN11" s="394"/>
      <c r="HO11" s="394"/>
      <c r="HP11" s="394"/>
      <c r="HQ11" s="394"/>
      <c r="HR11" s="394"/>
      <c r="HS11" s="394"/>
      <c r="HT11" s="394"/>
      <c r="HU11" s="394"/>
      <c r="HV11" s="394"/>
      <c r="HW11" s="394"/>
      <c r="HX11" s="394"/>
      <c r="HY11" s="394"/>
      <c r="HZ11" s="394"/>
      <c r="IA11" s="394"/>
      <c r="IB11" s="394"/>
      <c r="IC11" s="394"/>
      <c r="ID11" s="394"/>
      <c r="IE11" s="394"/>
      <c r="IF11" s="394"/>
      <c r="IG11" s="394"/>
      <c r="IH11" s="394"/>
      <c r="II11" s="394"/>
      <c r="IJ11" s="394"/>
      <c r="IK11" s="394"/>
      <c r="IL11" s="394"/>
      <c r="IM11" s="394"/>
      <c r="IN11" s="394"/>
      <c r="IO11" s="394"/>
      <c r="IP11" s="394"/>
      <c r="IQ11" s="394"/>
      <c r="IR11" s="394"/>
      <c r="IS11" s="394"/>
      <c r="IT11" s="394"/>
      <c r="IU11" s="394"/>
    </row>
    <row r="12" customHeight="true" spans="1:255">
      <c r="A12" s="387" t="s">
        <v>228</v>
      </c>
      <c r="B12" s="384">
        <f t="shared" si="1"/>
        <v>0.93</v>
      </c>
      <c r="C12" s="388">
        <v>60</v>
      </c>
      <c r="D12" s="384">
        <v>0.6</v>
      </c>
      <c r="E12" s="168">
        <v>362</v>
      </c>
      <c r="F12" s="392">
        <v>0.33</v>
      </c>
      <c r="G12" s="393"/>
      <c r="H12" s="392"/>
      <c r="I12" s="230"/>
      <c r="J12" s="230"/>
      <c r="K12" s="230"/>
      <c r="L12" s="230"/>
      <c r="M12" s="230"/>
      <c r="N12" s="230"/>
      <c r="O12" s="230"/>
      <c r="P12" s="230"/>
      <c r="Q12" s="230"/>
      <c r="R12" s="230"/>
      <c r="S12" s="394"/>
      <c r="T12" s="394"/>
      <c r="U12" s="394"/>
      <c r="V12" s="394"/>
      <c r="W12" s="394"/>
      <c r="X12" s="394"/>
      <c r="Y12" s="394"/>
      <c r="Z12" s="394"/>
      <c r="AA12" s="394"/>
      <c r="AB12" s="394"/>
      <c r="AC12" s="394"/>
      <c r="AD12" s="394"/>
      <c r="AE12" s="394"/>
      <c r="AF12" s="394"/>
      <c r="AG12" s="394"/>
      <c r="AH12" s="394"/>
      <c r="AI12" s="394"/>
      <c r="AJ12" s="394"/>
      <c r="AK12" s="394"/>
      <c r="AL12" s="394"/>
      <c r="AM12" s="394"/>
      <c r="AN12" s="394"/>
      <c r="AO12" s="394"/>
      <c r="AP12" s="394"/>
      <c r="AQ12" s="394"/>
      <c r="AR12" s="394"/>
      <c r="AS12" s="394"/>
      <c r="AT12" s="394"/>
      <c r="AU12" s="394"/>
      <c r="AV12" s="394"/>
      <c r="AW12" s="394"/>
      <c r="AX12" s="394"/>
      <c r="AY12" s="394"/>
      <c r="AZ12" s="394"/>
      <c r="BA12" s="394"/>
      <c r="BB12" s="394"/>
      <c r="BC12" s="394"/>
      <c r="BD12" s="394"/>
      <c r="BE12" s="394"/>
      <c r="BF12" s="394"/>
      <c r="BG12" s="394"/>
      <c r="BH12" s="394"/>
      <c r="BI12" s="394"/>
      <c r="BJ12" s="394"/>
      <c r="BK12" s="394"/>
      <c r="BL12" s="394"/>
      <c r="BM12" s="394"/>
      <c r="BN12" s="394"/>
      <c r="BO12" s="394"/>
      <c r="BP12" s="394"/>
      <c r="BQ12" s="394"/>
      <c r="BR12" s="394"/>
      <c r="BS12" s="394"/>
      <c r="BT12" s="394"/>
      <c r="BU12" s="394"/>
      <c r="BV12" s="394"/>
      <c r="BW12" s="394"/>
      <c r="BX12" s="394"/>
      <c r="BY12" s="394"/>
      <c r="BZ12" s="394"/>
      <c r="CA12" s="394"/>
      <c r="CB12" s="394"/>
      <c r="CC12" s="394"/>
      <c r="CD12" s="394"/>
      <c r="CE12" s="394"/>
      <c r="CF12" s="394"/>
      <c r="CG12" s="394"/>
      <c r="CH12" s="394"/>
      <c r="CI12" s="394"/>
      <c r="CJ12" s="394"/>
      <c r="CK12" s="394"/>
      <c r="CL12" s="394"/>
      <c r="CM12" s="394"/>
      <c r="CN12" s="394"/>
      <c r="CO12" s="394"/>
      <c r="CP12" s="394"/>
      <c r="CQ12" s="394"/>
      <c r="CR12" s="394"/>
      <c r="CS12" s="394"/>
      <c r="CT12" s="394"/>
      <c r="CU12" s="394"/>
      <c r="CV12" s="394"/>
      <c r="CW12" s="394"/>
      <c r="CX12" s="394"/>
      <c r="CY12" s="394"/>
      <c r="CZ12" s="394"/>
      <c r="DA12" s="394"/>
      <c r="DB12" s="394"/>
      <c r="DC12" s="394"/>
      <c r="DD12" s="394"/>
      <c r="DE12" s="394"/>
      <c r="DF12" s="394"/>
      <c r="DG12" s="394"/>
      <c r="DH12" s="394"/>
      <c r="DI12" s="394"/>
      <c r="DJ12" s="394"/>
      <c r="DK12" s="394"/>
      <c r="DL12" s="394"/>
      <c r="DM12" s="394"/>
      <c r="DN12" s="394"/>
      <c r="DO12" s="394"/>
      <c r="DP12" s="394"/>
      <c r="DQ12" s="394"/>
      <c r="DR12" s="394"/>
      <c r="DS12" s="394"/>
      <c r="DT12" s="394"/>
      <c r="DU12" s="394"/>
      <c r="DV12" s="394"/>
      <c r="DW12" s="394"/>
      <c r="DX12" s="394"/>
      <c r="DY12" s="394"/>
      <c r="DZ12" s="394"/>
      <c r="EA12" s="394"/>
      <c r="EB12" s="394"/>
      <c r="EC12" s="394"/>
      <c r="ED12" s="394"/>
      <c r="EE12" s="394"/>
      <c r="EF12" s="394"/>
      <c r="EG12" s="394"/>
      <c r="EH12" s="394"/>
      <c r="EI12" s="394"/>
      <c r="EJ12" s="394"/>
      <c r="EK12" s="394"/>
      <c r="EL12" s="394"/>
      <c r="EM12" s="394"/>
      <c r="EN12" s="394"/>
      <c r="EO12" s="394"/>
      <c r="EP12" s="394"/>
      <c r="EQ12" s="394"/>
      <c r="ER12" s="394"/>
      <c r="ES12" s="394"/>
      <c r="ET12" s="394"/>
      <c r="EU12" s="394"/>
      <c r="EV12" s="394"/>
      <c r="EW12" s="394"/>
      <c r="EX12" s="394"/>
      <c r="EY12" s="394"/>
      <c r="EZ12" s="394"/>
      <c r="FA12" s="394"/>
      <c r="FB12" s="394"/>
      <c r="FC12" s="394"/>
      <c r="FD12" s="394"/>
      <c r="FE12" s="394"/>
      <c r="FF12" s="394"/>
      <c r="FG12" s="394"/>
      <c r="FH12" s="394"/>
      <c r="FI12" s="394"/>
      <c r="FJ12" s="394"/>
      <c r="FK12" s="394"/>
      <c r="FL12" s="394"/>
      <c r="FM12" s="394"/>
      <c r="FN12" s="394"/>
      <c r="FO12" s="394"/>
      <c r="FP12" s="394"/>
      <c r="FQ12" s="394"/>
      <c r="FR12" s="394"/>
      <c r="FS12" s="394"/>
      <c r="FT12" s="394"/>
      <c r="FU12" s="394"/>
      <c r="FV12" s="394"/>
      <c r="FW12" s="394"/>
      <c r="FX12" s="394"/>
      <c r="FY12" s="394"/>
      <c r="FZ12" s="394"/>
      <c r="GA12" s="394"/>
      <c r="GB12" s="394"/>
      <c r="GC12" s="394"/>
      <c r="GD12" s="394"/>
      <c r="GE12" s="394"/>
      <c r="GF12" s="394"/>
      <c r="GG12" s="394"/>
      <c r="GH12" s="394"/>
      <c r="GI12" s="394"/>
      <c r="GJ12" s="394"/>
      <c r="GK12" s="394"/>
      <c r="GL12" s="394"/>
      <c r="GM12" s="394"/>
      <c r="GN12" s="394"/>
      <c r="GO12" s="394"/>
      <c r="GP12" s="394"/>
      <c r="GQ12" s="394"/>
      <c r="GR12" s="394"/>
      <c r="GS12" s="394"/>
      <c r="GT12" s="394"/>
      <c r="GU12" s="394"/>
      <c r="GV12" s="394"/>
      <c r="GW12" s="394"/>
      <c r="GX12" s="394"/>
      <c r="GY12" s="394"/>
      <c r="GZ12" s="394"/>
      <c r="HA12" s="394"/>
      <c r="HB12" s="394"/>
      <c r="HC12" s="394"/>
      <c r="HD12" s="394"/>
      <c r="HE12" s="394"/>
      <c r="HF12" s="394"/>
      <c r="HG12" s="394"/>
      <c r="HH12" s="394"/>
      <c r="HI12" s="394"/>
      <c r="HJ12" s="394"/>
      <c r="HK12" s="394"/>
      <c r="HL12" s="394"/>
      <c r="HM12" s="394"/>
      <c r="HN12" s="394"/>
      <c r="HO12" s="394"/>
      <c r="HP12" s="394"/>
      <c r="HQ12" s="394"/>
      <c r="HR12" s="394"/>
      <c r="HS12" s="394"/>
      <c r="HT12" s="394"/>
      <c r="HU12" s="394"/>
      <c r="HV12" s="394"/>
      <c r="HW12" s="394"/>
      <c r="HX12" s="394"/>
      <c r="HY12" s="394"/>
      <c r="HZ12" s="394"/>
      <c r="IA12" s="394"/>
      <c r="IB12" s="394"/>
      <c r="IC12" s="394"/>
      <c r="ID12" s="394"/>
      <c r="IE12" s="394"/>
      <c r="IF12" s="394"/>
      <c r="IG12" s="394"/>
      <c r="IH12" s="394"/>
      <c r="II12" s="394"/>
      <c r="IJ12" s="394"/>
      <c r="IK12" s="394"/>
      <c r="IL12" s="394"/>
      <c r="IM12" s="394"/>
      <c r="IN12" s="394"/>
      <c r="IO12" s="394"/>
      <c r="IP12" s="394"/>
      <c r="IQ12" s="394"/>
      <c r="IR12" s="394"/>
      <c r="IS12" s="394"/>
      <c r="IT12" s="394"/>
      <c r="IU12" s="394"/>
    </row>
    <row r="13" customHeight="true" spans="1:255">
      <c r="A13" s="44" t="s">
        <v>229</v>
      </c>
      <c r="B13" s="384">
        <f t="shared" si="1"/>
        <v>0.96</v>
      </c>
      <c r="C13" s="388">
        <v>60</v>
      </c>
      <c r="D13" s="384">
        <v>0.6</v>
      </c>
      <c r="E13" s="168">
        <v>398</v>
      </c>
      <c r="F13" s="384">
        <v>0.36</v>
      </c>
      <c r="G13" s="377"/>
      <c r="H13" s="384"/>
      <c r="I13" s="230"/>
      <c r="J13" s="230"/>
      <c r="K13" s="230"/>
      <c r="L13" s="230"/>
      <c r="M13" s="230"/>
      <c r="N13" s="230"/>
      <c r="O13" s="230"/>
      <c r="P13" s="230"/>
      <c r="Q13" s="230"/>
      <c r="R13" s="230"/>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c r="AY13" s="394"/>
      <c r="AZ13" s="394"/>
      <c r="BA13" s="394"/>
      <c r="BB13" s="394"/>
      <c r="BC13" s="394"/>
      <c r="BD13" s="394"/>
      <c r="BE13" s="394"/>
      <c r="BF13" s="394"/>
      <c r="BG13" s="394"/>
      <c r="BH13" s="394"/>
      <c r="BI13" s="394"/>
      <c r="BJ13" s="394"/>
      <c r="BK13" s="394"/>
      <c r="BL13" s="394"/>
      <c r="BM13" s="394"/>
      <c r="BN13" s="394"/>
      <c r="BO13" s="394"/>
      <c r="BP13" s="394"/>
      <c r="BQ13" s="394"/>
      <c r="BR13" s="394"/>
      <c r="BS13" s="394"/>
      <c r="BT13" s="394"/>
      <c r="BU13" s="394"/>
      <c r="BV13" s="394"/>
      <c r="BW13" s="394"/>
      <c r="BX13" s="394"/>
      <c r="BY13" s="394"/>
      <c r="BZ13" s="394"/>
      <c r="CA13" s="394"/>
      <c r="CB13" s="394"/>
      <c r="CC13" s="394"/>
      <c r="CD13" s="394"/>
      <c r="CE13" s="394"/>
      <c r="CF13" s="394"/>
      <c r="CG13" s="394"/>
      <c r="CH13" s="394"/>
      <c r="CI13" s="394"/>
      <c r="CJ13" s="394"/>
      <c r="CK13" s="394"/>
      <c r="CL13" s="394"/>
      <c r="CM13" s="394"/>
      <c r="CN13" s="394"/>
      <c r="CO13" s="394"/>
      <c r="CP13" s="394"/>
      <c r="CQ13" s="394"/>
      <c r="CR13" s="394"/>
      <c r="CS13" s="394"/>
      <c r="CT13" s="394"/>
      <c r="CU13" s="394"/>
      <c r="CV13" s="394"/>
      <c r="CW13" s="394"/>
      <c r="CX13" s="394"/>
      <c r="CY13" s="394"/>
      <c r="CZ13" s="394"/>
      <c r="DA13" s="394"/>
      <c r="DB13" s="394"/>
      <c r="DC13" s="394"/>
      <c r="DD13" s="394"/>
      <c r="DE13" s="394"/>
      <c r="DF13" s="394"/>
      <c r="DG13" s="394"/>
      <c r="DH13" s="394"/>
      <c r="DI13" s="394"/>
      <c r="DJ13" s="394"/>
      <c r="DK13" s="394"/>
      <c r="DL13" s="394"/>
      <c r="DM13" s="394"/>
      <c r="DN13" s="394"/>
      <c r="DO13" s="394"/>
      <c r="DP13" s="394"/>
      <c r="DQ13" s="394"/>
      <c r="DR13" s="394"/>
      <c r="DS13" s="394"/>
      <c r="DT13" s="394"/>
      <c r="DU13" s="394"/>
      <c r="DV13" s="394"/>
      <c r="DW13" s="394"/>
      <c r="DX13" s="394"/>
      <c r="DY13" s="394"/>
      <c r="DZ13" s="394"/>
      <c r="EA13" s="394"/>
      <c r="EB13" s="394"/>
      <c r="EC13" s="394"/>
      <c r="ED13" s="394"/>
      <c r="EE13" s="394"/>
      <c r="EF13" s="394"/>
      <c r="EG13" s="394"/>
      <c r="EH13" s="394"/>
      <c r="EI13" s="394"/>
      <c r="EJ13" s="394"/>
      <c r="EK13" s="394"/>
      <c r="EL13" s="394"/>
      <c r="EM13" s="394"/>
      <c r="EN13" s="394"/>
      <c r="EO13" s="394"/>
      <c r="EP13" s="394"/>
      <c r="EQ13" s="394"/>
      <c r="ER13" s="394"/>
      <c r="ES13" s="394"/>
      <c r="ET13" s="394"/>
      <c r="EU13" s="394"/>
      <c r="EV13" s="394"/>
      <c r="EW13" s="394"/>
      <c r="EX13" s="394"/>
      <c r="EY13" s="394"/>
      <c r="EZ13" s="394"/>
      <c r="FA13" s="394"/>
      <c r="FB13" s="394"/>
      <c r="FC13" s="394"/>
      <c r="FD13" s="394"/>
      <c r="FE13" s="394"/>
      <c r="FF13" s="394"/>
      <c r="FG13" s="394"/>
      <c r="FH13" s="394"/>
      <c r="FI13" s="394"/>
      <c r="FJ13" s="394"/>
      <c r="FK13" s="394"/>
      <c r="FL13" s="394"/>
      <c r="FM13" s="394"/>
      <c r="FN13" s="394"/>
      <c r="FO13" s="394"/>
      <c r="FP13" s="394"/>
      <c r="FQ13" s="394"/>
      <c r="FR13" s="394"/>
      <c r="FS13" s="394"/>
      <c r="FT13" s="394"/>
      <c r="FU13" s="394"/>
      <c r="FV13" s="394"/>
      <c r="FW13" s="394"/>
      <c r="FX13" s="394"/>
      <c r="FY13" s="394"/>
      <c r="FZ13" s="394"/>
      <c r="GA13" s="394"/>
      <c r="GB13" s="394"/>
      <c r="GC13" s="394"/>
      <c r="GD13" s="394"/>
      <c r="GE13" s="394"/>
      <c r="GF13" s="394"/>
      <c r="GG13" s="394"/>
      <c r="GH13" s="394"/>
      <c r="GI13" s="394"/>
      <c r="GJ13" s="394"/>
      <c r="GK13" s="394"/>
      <c r="GL13" s="394"/>
      <c r="GM13" s="394"/>
      <c r="GN13" s="394"/>
      <c r="GO13" s="394"/>
      <c r="GP13" s="394"/>
      <c r="GQ13" s="394"/>
      <c r="GR13" s="394"/>
      <c r="GS13" s="394"/>
      <c r="GT13" s="394"/>
      <c r="GU13" s="394"/>
      <c r="GV13" s="394"/>
      <c r="GW13" s="394"/>
      <c r="GX13" s="394"/>
      <c r="GY13" s="394"/>
      <c r="GZ13" s="394"/>
      <c r="HA13" s="394"/>
      <c r="HB13" s="394"/>
      <c r="HC13" s="394"/>
      <c r="HD13" s="394"/>
      <c r="HE13" s="394"/>
      <c r="HF13" s="394"/>
      <c r="HG13" s="394"/>
      <c r="HH13" s="394"/>
      <c r="HI13" s="394"/>
      <c r="HJ13" s="394"/>
      <c r="HK13" s="394"/>
      <c r="HL13" s="394"/>
      <c r="HM13" s="394"/>
      <c r="HN13" s="394"/>
      <c r="HO13" s="394"/>
      <c r="HP13" s="394"/>
      <c r="HQ13" s="394"/>
      <c r="HR13" s="394"/>
      <c r="HS13" s="394"/>
      <c r="HT13" s="394"/>
      <c r="HU13" s="394"/>
      <c r="HV13" s="394"/>
      <c r="HW13" s="394"/>
      <c r="HX13" s="394"/>
      <c r="HY13" s="394"/>
      <c r="HZ13" s="394"/>
      <c r="IA13" s="394"/>
      <c r="IB13" s="394"/>
      <c r="IC13" s="394"/>
      <c r="ID13" s="394"/>
      <c r="IE13" s="394"/>
      <c r="IF13" s="394"/>
      <c r="IG13" s="394"/>
      <c r="IH13" s="394"/>
      <c r="II13" s="394"/>
      <c r="IJ13" s="394"/>
      <c r="IK13" s="394"/>
      <c r="IL13" s="394"/>
      <c r="IM13" s="394"/>
      <c r="IN13" s="394"/>
      <c r="IO13" s="394"/>
      <c r="IP13" s="394"/>
      <c r="IQ13" s="394"/>
      <c r="IR13" s="394"/>
      <c r="IS13" s="394"/>
      <c r="IT13" s="394"/>
      <c r="IU13" s="394"/>
    </row>
    <row r="14" customHeight="true" spans="1:255">
      <c r="A14" s="44" t="s">
        <v>230</v>
      </c>
      <c r="B14" s="384">
        <f t="shared" si="1"/>
        <v>0.6</v>
      </c>
      <c r="C14" s="388">
        <v>60</v>
      </c>
      <c r="D14" s="384">
        <v>0.6</v>
      </c>
      <c r="E14" s="390"/>
      <c r="F14" s="384"/>
      <c r="G14" s="377"/>
      <c r="H14" s="384"/>
      <c r="I14" s="394"/>
      <c r="J14" s="230"/>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c r="AY14" s="394"/>
      <c r="AZ14" s="394"/>
      <c r="BA14" s="394"/>
      <c r="BB14" s="394"/>
      <c r="BC14" s="394"/>
      <c r="BD14" s="394"/>
      <c r="BE14" s="394"/>
      <c r="BF14" s="394"/>
      <c r="BG14" s="394"/>
      <c r="BH14" s="394"/>
      <c r="BI14" s="394"/>
      <c r="BJ14" s="394"/>
      <c r="BK14" s="394"/>
      <c r="BL14" s="394"/>
      <c r="BM14" s="394"/>
      <c r="BN14" s="394"/>
      <c r="BO14" s="394"/>
      <c r="BP14" s="394"/>
      <c r="BQ14" s="394"/>
      <c r="BR14" s="394"/>
      <c r="BS14" s="394"/>
      <c r="BT14" s="394"/>
      <c r="BU14" s="394"/>
      <c r="BV14" s="394"/>
      <c r="BW14" s="394"/>
      <c r="BX14" s="394"/>
      <c r="BY14" s="394"/>
      <c r="BZ14" s="394"/>
      <c r="CA14" s="394"/>
      <c r="CB14" s="394"/>
      <c r="CC14" s="394"/>
      <c r="CD14" s="394"/>
      <c r="CE14" s="394"/>
      <c r="CF14" s="394"/>
      <c r="CG14" s="394"/>
      <c r="CH14" s="394"/>
      <c r="CI14" s="394"/>
      <c r="CJ14" s="394"/>
      <c r="CK14" s="394"/>
      <c r="CL14" s="394"/>
      <c r="CM14" s="394"/>
      <c r="CN14" s="394"/>
      <c r="CO14" s="394"/>
      <c r="CP14" s="394"/>
      <c r="CQ14" s="394"/>
      <c r="CR14" s="394"/>
      <c r="CS14" s="394"/>
      <c r="CT14" s="394"/>
      <c r="CU14" s="394"/>
      <c r="CV14" s="394"/>
      <c r="CW14" s="394"/>
      <c r="CX14" s="394"/>
      <c r="CY14" s="394"/>
      <c r="CZ14" s="394"/>
      <c r="DA14" s="394"/>
      <c r="DB14" s="394"/>
      <c r="DC14" s="394"/>
      <c r="DD14" s="394"/>
      <c r="DE14" s="394"/>
      <c r="DF14" s="394"/>
      <c r="DG14" s="394"/>
      <c r="DH14" s="394"/>
      <c r="DI14" s="394"/>
      <c r="DJ14" s="394"/>
      <c r="DK14" s="394"/>
      <c r="DL14" s="394"/>
      <c r="DM14" s="394"/>
      <c r="DN14" s="394"/>
      <c r="DO14" s="394"/>
      <c r="DP14" s="394"/>
      <c r="DQ14" s="394"/>
      <c r="DR14" s="394"/>
      <c r="DS14" s="394"/>
      <c r="DT14" s="394"/>
      <c r="DU14" s="394"/>
      <c r="DV14" s="394"/>
      <c r="DW14" s="394"/>
      <c r="DX14" s="394"/>
      <c r="DY14" s="394"/>
      <c r="DZ14" s="394"/>
      <c r="EA14" s="394"/>
      <c r="EB14" s="394"/>
      <c r="EC14" s="394"/>
      <c r="ED14" s="394"/>
      <c r="EE14" s="394"/>
      <c r="EF14" s="394"/>
      <c r="EG14" s="394"/>
      <c r="EH14" s="394"/>
      <c r="EI14" s="394"/>
      <c r="EJ14" s="394"/>
      <c r="EK14" s="394"/>
      <c r="EL14" s="394"/>
      <c r="EM14" s="394"/>
      <c r="EN14" s="394"/>
      <c r="EO14" s="394"/>
      <c r="EP14" s="394"/>
      <c r="EQ14" s="394"/>
      <c r="ER14" s="394"/>
      <c r="ES14" s="394"/>
      <c r="ET14" s="394"/>
      <c r="EU14" s="394"/>
      <c r="EV14" s="394"/>
      <c r="EW14" s="394"/>
      <c r="EX14" s="394"/>
      <c r="EY14" s="394"/>
      <c r="EZ14" s="394"/>
      <c r="FA14" s="394"/>
      <c r="FB14" s="394"/>
      <c r="FC14" s="394"/>
      <c r="FD14" s="394"/>
      <c r="FE14" s="394"/>
      <c r="FF14" s="394"/>
      <c r="FG14" s="394"/>
      <c r="FH14" s="394"/>
      <c r="FI14" s="394"/>
      <c r="FJ14" s="394"/>
      <c r="FK14" s="394"/>
      <c r="FL14" s="394"/>
      <c r="FM14" s="394"/>
      <c r="FN14" s="394"/>
      <c r="FO14" s="394"/>
      <c r="FP14" s="394"/>
      <c r="FQ14" s="394"/>
      <c r="FR14" s="394"/>
      <c r="FS14" s="394"/>
      <c r="FT14" s="394"/>
      <c r="FU14" s="394"/>
      <c r="FV14" s="394"/>
      <c r="FW14" s="394"/>
      <c r="FX14" s="394"/>
      <c r="FY14" s="394"/>
      <c r="FZ14" s="394"/>
      <c r="GA14" s="394"/>
      <c r="GB14" s="394"/>
      <c r="GC14" s="394"/>
      <c r="GD14" s="394"/>
      <c r="GE14" s="394"/>
      <c r="GF14" s="394"/>
      <c r="GG14" s="394"/>
      <c r="GH14" s="394"/>
      <c r="GI14" s="394"/>
      <c r="GJ14" s="394"/>
      <c r="GK14" s="394"/>
      <c r="GL14" s="394"/>
      <c r="GM14" s="394"/>
      <c r="GN14" s="394"/>
      <c r="GO14" s="394"/>
      <c r="GP14" s="394"/>
      <c r="GQ14" s="394"/>
      <c r="GR14" s="394"/>
      <c r="GS14" s="394"/>
      <c r="GT14" s="394"/>
      <c r="GU14" s="394"/>
      <c r="GV14" s="394"/>
      <c r="GW14" s="394"/>
      <c r="GX14" s="394"/>
      <c r="GY14" s="394"/>
      <c r="GZ14" s="394"/>
      <c r="HA14" s="394"/>
      <c r="HB14" s="394"/>
      <c r="HC14" s="394"/>
      <c r="HD14" s="394"/>
      <c r="HE14" s="394"/>
      <c r="HF14" s="394"/>
      <c r="HG14" s="394"/>
      <c r="HH14" s="394"/>
      <c r="HI14" s="394"/>
      <c r="HJ14" s="394"/>
      <c r="HK14" s="394"/>
      <c r="HL14" s="394"/>
      <c r="HM14" s="394"/>
      <c r="HN14" s="394"/>
      <c r="HO14" s="394"/>
      <c r="HP14" s="394"/>
      <c r="HQ14" s="394"/>
      <c r="HR14" s="394"/>
      <c r="HS14" s="394"/>
      <c r="HT14" s="394"/>
      <c r="HU14" s="394"/>
      <c r="HV14" s="394"/>
      <c r="HW14" s="394"/>
      <c r="HX14" s="394"/>
      <c r="HY14" s="394"/>
      <c r="HZ14" s="394"/>
      <c r="IA14" s="394"/>
      <c r="IB14" s="394"/>
      <c r="IC14" s="394"/>
      <c r="ID14" s="394"/>
      <c r="IE14" s="394"/>
      <c r="IF14" s="394"/>
      <c r="IG14" s="394"/>
      <c r="IH14" s="394"/>
      <c r="II14" s="394"/>
      <c r="IJ14" s="394"/>
      <c r="IK14" s="394"/>
      <c r="IL14" s="394"/>
      <c r="IM14" s="394"/>
      <c r="IN14" s="394"/>
      <c r="IO14" s="394"/>
      <c r="IP14" s="394"/>
      <c r="IQ14" s="394"/>
      <c r="IR14" s="394"/>
      <c r="IS14" s="394"/>
      <c r="IT14" s="394"/>
      <c r="IU14" s="394"/>
    </row>
  </sheetData>
  <mergeCells count="7">
    <mergeCell ref="A2:H2"/>
    <mergeCell ref="C4:H4"/>
    <mergeCell ref="C5:D5"/>
    <mergeCell ref="E5:F5"/>
    <mergeCell ref="G5:H5"/>
    <mergeCell ref="A4:A6"/>
    <mergeCell ref="B4:B6"/>
  </mergeCells>
  <pageMargins left="0.751388888888889" right="0.751388888888889" top="1" bottom="1" header="0.5" footer="0.5"/>
  <pageSetup paperSize="9" scale="9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32"/>
  <sheetViews>
    <sheetView workbookViewId="0">
      <selection activeCell="K19" sqref="K19"/>
    </sheetView>
  </sheetViews>
  <sheetFormatPr defaultColWidth="9" defaultRowHeight="14.25"/>
  <cols>
    <col min="1" max="1" width="28.375" style="56" customWidth="true"/>
    <col min="2" max="2" width="9.26666666666667" style="56"/>
    <col min="3" max="3" width="4.75" style="56" customWidth="true"/>
    <col min="4" max="4" width="4.75" style="343" customWidth="true"/>
    <col min="5" max="5" width="5.375" style="56" customWidth="true"/>
    <col min="6" max="6" width="5.75" style="343" customWidth="true"/>
    <col min="7" max="7" width="4.75" style="56" customWidth="true"/>
    <col min="8" max="8" width="4" style="343" customWidth="true"/>
    <col min="9" max="9" width="4.75" style="56" customWidth="true"/>
    <col min="10" max="10" width="3.125" style="343" customWidth="true"/>
    <col min="11" max="11" width="4.75" style="56" customWidth="true"/>
    <col min="12" max="12" width="3.25" style="343" customWidth="true"/>
    <col min="13" max="13" width="9" style="56"/>
    <col min="14" max="14" width="5.125" style="343" customWidth="true"/>
    <col min="15" max="15" width="4.5" style="56" customWidth="true"/>
    <col min="16" max="16" width="14.775" style="56" customWidth="true"/>
    <col min="17" max="17" width="10.3833333333333" style="56" customWidth="true"/>
    <col min="18" max="18" width="9" style="56"/>
    <col min="19" max="19" width="10.3833333333333" style="56"/>
    <col min="20" max="16384" width="9" style="56"/>
  </cols>
  <sheetData>
    <row r="1" spans="1:14">
      <c r="A1" s="344" t="s">
        <v>231</v>
      </c>
      <c r="B1" s="230"/>
      <c r="C1" s="230"/>
      <c r="D1" s="345"/>
      <c r="E1" s="230"/>
      <c r="F1" s="345"/>
      <c r="G1" s="230"/>
      <c r="H1" s="345"/>
      <c r="I1" s="230"/>
      <c r="J1" s="345"/>
      <c r="K1" s="230"/>
      <c r="L1" s="345"/>
      <c r="M1" s="230"/>
      <c r="N1" s="345"/>
    </row>
    <row r="2" ht="24" spans="1:14">
      <c r="A2" s="346"/>
      <c r="B2" s="346"/>
      <c r="C2" s="346"/>
      <c r="D2" s="347"/>
      <c r="E2" s="346"/>
      <c r="F2" s="347"/>
      <c r="G2" s="346"/>
      <c r="H2" s="347"/>
      <c r="I2" s="346"/>
      <c r="J2" s="347"/>
      <c r="K2" s="346"/>
      <c r="L2" s="347"/>
      <c r="M2" s="346"/>
      <c r="N2" s="347"/>
    </row>
    <row r="3" ht="24" spans="1:14">
      <c r="A3" s="346"/>
      <c r="B3" s="346"/>
      <c r="C3" s="346"/>
      <c r="D3" s="347"/>
      <c r="E3" s="346"/>
      <c r="F3" s="347"/>
      <c r="G3" s="346"/>
      <c r="H3" s="347"/>
      <c r="I3" s="346"/>
      <c r="J3" s="347"/>
      <c r="K3" s="346"/>
      <c r="L3" s="347"/>
      <c r="M3" s="346"/>
      <c r="N3" s="347"/>
    </row>
    <row r="4" ht="24" spans="1:14">
      <c r="A4" s="348" t="s">
        <v>232</v>
      </c>
      <c r="B4" s="348"/>
      <c r="C4" s="348"/>
      <c r="D4" s="349"/>
      <c r="E4" s="348"/>
      <c r="F4" s="349"/>
      <c r="G4" s="348"/>
      <c r="H4" s="349"/>
      <c r="I4" s="348"/>
      <c r="J4" s="349"/>
      <c r="K4" s="348"/>
      <c r="L4" s="349"/>
      <c r="M4" s="348"/>
      <c r="N4" s="349"/>
    </row>
    <row r="5" ht="24" spans="1:14">
      <c r="A5" s="350"/>
      <c r="B5" s="346"/>
      <c r="C5" s="346"/>
      <c r="D5" s="347"/>
      <c r="E5" s="346"/>
      <c r="F5" s="347"/>
      <c r="G5" s="346"/>
      <c r="H5" s="347"/>
      <c r="I5" s="346"/>
      <c r="J5" s="347"/>
      <c r="K5" s="346"/>
      <c r="L5" s="347"/>
      <c r="M5" s="369" t="s">
        <v>2</v>
      </c>
      <c r="N5" s="370"/>
    </row>
    <row r="6" ht="20" customHeight="true" spans="1:14">
      <c r="A6" s="351" t="s">
        <v>3</v>
      </c>
      <c r="B6" s="351" t="s">
        <v>233</v>
      </c>
      <c r="C6" s="233" t="s">
        <v>195</v>
      </c>
      <c r="D6" s="233"/>
      <c r="E6" s="233"/>
      <c r="F6" s="233"/>
      <c r="G6" s="233"/>
      <c r="H6" s="233"/>
      <c r="I6" s="233"/>
      <c r="J6" s="233"/>
      <c r="K6" s="233"/>
      <c r="L6" s="233"/>
      <c r="M6" s="233"/>
      <c r="N6" s="233"/>
    </row>
    <row r="7" ht="54" customHeight="true" spans="1:14">
      <c r="A7" s="351"/>
      <c r="B7" s="351"/>
      <c r="C7" s="352" t="s">
        <v>234</v>
      </c>
      <c r="D7" s="352"/>
      <c r="E7" s="352" t="s">
        <v>235</v>
      </c>
      <c r="F7" s="352"/>
      <c r="G7" s="364" t="s">
        <v>236</v>
      </c>
      <c r="H7" s="364"/>
      <c r="I7" s="364"/>
      <c r="J7" s="364"/>
      <c r="K7" s="364"/>
      <c r="L7" s="364"/>
      <c r="M7" s="371" t="s">
        <v>237</v>
      </c>
      <c r="N7" s="371"/>
    </row>
    <row r="8" ht="22" customHeight="true" spans="1:14">
      <c r="A8" s="351"/>
      <c r="B8" s="351"/>
      <c r="C8" s="36" t="s">
        <v>238</v>
      </c>
      <c r="D8" s="353" t="s">
        <v>223</v>
      </c>
      <c r="E8" s="36" t="s">
        <v>239</v>
      </c>
      <c r="F8" s="353" t="s">
        <v>223</v>
      </c>
      <c r="G8" s="36" t="s">
        <v>240</v>
      </c>
      <c r="H8" s="353" t="s">
        <v>223</v>
      </c>
      <c r="I8" s="36" t="s">
        <v>241</v>
      </c>
      <c r="J8" s="353" t="s">
        <v>223</v>
      </c>
      <c r="K8" s="353" t="s">
        <v>242</v>
      </c>
      <c r="L8" s="353" t="s">
        <v>223</v>
      </c>
      <c r="M8" s="353" t="s">
        <v>243</v>
      </c>
      <c r="N8" s="353" t="s">
        <v>244</v>
      </c>
    </row>
    <row r="9" ht="90" spans="1:14">
      <c r="A9" s="351"/>
      <c r="B9" s="351"/>
      <c r="C9" s="36"/>
      <c r="D9" s="353"/>
      <c r="E9" s="36"/>
      <c r="F9" s="353"/>
      <c r="G9" s="36"/>
      <c r="H9" s="353"/>
      <c r="I9" s="36"/>
      <c r="J9" s="353"/>
      <c r="K9" s="353"/>
      <c r="L9" s="353"/>
      <c r="M9" s="353" t="s">
        <v>245</v>
      </c>
      <c r="N9" s="353" t="s">
        <v>223</v>
      </c>
    </row>
    <row r="10" ht="21" customHeight="true" spans="1:14">
      <c r="A10" s="354" t="s">
        <v>4</v>
      </c>
      <c r="B10" s="355">
        <f t="shared" ref="B10:B31" si="0">D10+F10+H10+J10+L10+N10</f>
        <v>100.52</v>
      </c>
      <c r="C10" s="356">
        <f t="shared" ref="C10:N10" si="1">SUM(C11:C31)</f>
        <v>1044</v>
      </c>
      <c r="D10" s="356">
        <f t="shared" si="1"/>
        <v>20.88</v>
      </c>
      <c r="E10" s="141">
        <f t="shared" si="1"/>
        <v>26920</v>
      </c>
      <c r="F10" s="356">
        <f t="shared" si="1"/>
        <v>30.7</v>
      </c>
      <c r="G10" s="356">
        <f t="shared" si="1"/>
        <v>1</v>
      </c>
      <c r="H10" s="356">
        <f t="shared" si="1"/>
        <v>4</v>
      </c>
      <c r="I10" s="356">
        <f t="shared" si="1"/>
        <v>2</v>
      </c>
      <c r="J10" s="356">
        <f t="shared" si="1"/>
        <v>3</v>
      </c>
      <c r="K10" s="356">
        <f t="shared" si="1"/>
        <v>4</v>
      </c>
      <c r="L10" s="356">
        <f t="shared" si="1"/>
        <v>4</v>
      </c>
      <c r="M10" s="356">
        <f t="shared" si="1"/>
        <v>6</v>
      </c>
      <c r="N10" s="356">
        <f t="shared" si="1"/>
        <v>37.94</v>
      </c>
    </row>
    <row r="11" ht="21" customHeight="true" spans="1:14">
      <c r="A11" s="357" t="s">
        <v>208</v>
      </c>
      <c r="B11" s="358">
        <f t="shared" si="0"/>
        <v>33.68</v>
      </c>
      <c r="C11" s="359">
        <v>287</v>
      </c>
      <c r="D11" s="141">
        <v>5.74</v>
      </c>
      <c r="E11" s="360"/>
      <c r="F11" s="141"/>
      <c r="G11" s="365">
        <v>1</v>
      </c>
      <c r="H11" s="360">
        <v>4</v>
      </c>
      <c r="I11" s="367">
        <v>1</v>
      </c>
      <c r="J11" s="360">
        <v>2</v>
      </c>
      <c r="K11" s="141"/>
      <c r="L11" s="141"/>
      <c r="M11" s="367">
        <v>2</v>
      </c>
      <c r="N11" s="141">
        <v>21.94</v>
      </c>
    </row>
    <row r="12" ht="21" customHeight="true" spans="1:14">
      <c r="A12" s="357" t="s">
        <v>18</v>
      </c>
      <c r="B12" s="358">
        <f t="shared" si="0"/>
        <v>3.42</v>
      </c>
      <c r="C12" s="360"/>
      <c r="D12" s="141"/>
      <c r="E12" s="361">
        <v>3000</v>
      </c>
      <c r="F12" s="366">
        <v>3.42</v>
      </c>
      <c r="G12" s="141"/>
      <c r="H12" s="360"/>
      <c r="I12" s="141"/>
      <c r="J12" s="360"/>
      <c r="K12" s="141"/>
      <c r="L12" s="141"/>
      <c r="M12" s="367"/>
      <c r="N12" s="360"/>
    </row>
    <row r="13" ht="21" customHeight="true" spans="1:14">
      <c r="A13" s="357" t="s">
        <v>226</v>
      </c>
      <c r="B13" s="358">
        <f t="shared" si="0"/>
        <v>12.18</v>
      </c>
      <c r="C13" s="361">
        <v>109</v>
      </c>
      <c r="D13" s="141">
        <v>2.18</v>
      </c>
      <c r="E13" s="361">
        <v>4385</v>
      </c>
      <c r="F13" s="366">
        <v>5</v>
      </c>
      <c r="G13" s="360"/>
      <c r="H13" s="360"/>
      <c r="I13" s="360"/>
      <c r="J13" s="360"/>
      <c r="K13" s="368">
        <v>1</v>
      </c>
      <c r="L13" s="141">
        <v>1</v>
      </c>
      <c r="M13" s="367">
        <v>1</v>
      </c>
      <c r="N13" s="360">
        <v>4</v>
      </c>
    </row>
    <row r="14" ht="21" customHeight="true" spans="1:14">
      <c r="A14" s="357" t="s">
        <v>227</v>
      </c>
      <c r="B14" s="358">
        <f t="shared" si="0"/>
        <v>13.57</v>
      </c>
      <c r="C14" s="361">
        <v>132</v>
      </c>
      <c r="D14" s="360">
        <v>2.64</v>
      </c>
      <c r="E14" s="361">
        <v>5203</v>
      </c>
      <c r="F14" s="366">
        <v>5.93</v>
      </c>
      <c r="G14" s="360"/>
      <c r="H14" s="360"/>
      <c r="I14" s="360"/>
      <c r="J14" s="360"/>
      <c r="K14" s="368">
        <v>1</v>
      </c>
      <c r="L14" s="141">
        <v>1</v>
      </c>
      <c r="M14" s="367">
        <v>1</v>
      </c>
      <c r="N14" s="360">
        <v>4</v>
      </c>
    </row>
    <row r="15" ht="21" customHeight="true" spans="1:14">
      <c r="A15" s="357" t="s">
        <v>228</v>
      </c>
      <c r="B15" s="358">
        <f t="shared" si="0"/>
        <v>10.78</v>
      </c>
      <c r="C15" s="359">
        <v>67</v>
      </c>
      <c r="D15" s="360">
        <v>1.34</v>
      </c>
      <c r="E15" s="361">
        <v>3896</v>
      </c>
      <c r="F15" s="366">
        <v>4.44</v>
      </c>
      <c r="G15" s="360"/>
      <c r="H15" s="360"/>
      <c r="I15" s="360"/>
      <c r="J15" s="360"/>
      <c r="K15" s="367">
        <v>1</v>
      </c>
      <c r="L15" s="141">
        <v>1</v>
      </c>
      <c r="M15" s="367">
        <v>1</v>
      </c>
      <c r="N15" s="360">
        <v>4</v>
      </c>
    </row>
    <row r="16" ht="20" customHeight="true" spans="1:16">
      <c r="A16" s="357" t="s">
        <v>229</v>
      </c>
      <c r="B16" s="358">
        <f t="shared" si="0"/>
        <v>22.32</v>
      </c>
      <c r="C16" s="359">
        <v>449</v>
      </c>
      <c r="D16" s="360">
        <v>8.98</v>
      </c>
      <c r="E16" s="361">
        <v>6436</v>
      </c>
      <c r="F16" s="366">
        <v>7.34</v>
      </c>
      <c r="G16" s="360"/>
      <c r="H16" s="360"/>
      <c r="I16" s="367">
        <v>1</v>
      </c>
      <c r="J16" s="360">
        <v>1</v>
      </c>
      <c r="K16" s="367">
        <v>1</v>
      </c>
      <c r="L16" s="141">
        <v>1</v>
      </c>
      <c r="M16" s="367">
        <v>1</v>
      </c>
      <c r="N16" s="360">
        <v>4</v>
      </c>
      <c r="P16" s="372"/>
    </row>
    <row r="17" ht="20" customHeight="true" spans="1:14">
      <c r="A17" s="357" t="s">
        <v>246</v>
      </c>
      <c r="B17" s="358">
        <f t="shared" si="0"/>
        <v>0.34</v>
      </c>
      <c r="C17" s="362"/>
      <c r="D17" s="362"/>
      <c r="E17" s="361">
        <v>300</v>
      </c>
      <c r="F17" s="366">
        <v>0.34</v>
      </c>
      <c r="G17" s="362"/>
      <c r="H17" s="362"/>
      <c r="I17" s="362"/>
      <c r="J17" s="362"/>
      <c r="K17" s="362"/>
      <c r="L17" s="362"/>
      <c r="M17" s="362"/>
      <c r="N17" s="362"/>
    </row>
    <row r="18" ht="20" customHeight="true" spans="1:14">
      <c r="A18" s="357" t="s">
        <v>247</v>
      </c>
      <c r="B18" s="358">
        <f t="shared" si="0"/>
        <v>0.34</v>
      </c>
      <c r="C18" s="362"/>
      <c r="D18" s="362"/>
      <c r="E18" s="361">
        <v>300</v>
      </c>
      <c r="F18" s="366">
        <v>0.34</v>
      </c>
      <c r="G18" s="362"/>
      <c r="H18" s="362"/>
      <c r="I18" s="362"/>
      <c r="J18" s="362"/>
      <c r="K18" s="362"/>
      <c r="L18" s="362"/>
      <c r="M18" s="362"/>
      <c r="N18" s="362"/>
    </row>
    <row r="19" ht="20" customHeight="true" spans="1:14">
      <c r="A19" s="357" t="s">
        <v>248</v>
      </c>
      <c r="B19" s="358">
        <f t="shared" si="0"/>
        <v>0.34</v>
      </c>
      <c r="C19" s="362"/>
      <c r="D19" s="362"/>
      <c r="E19" s="361">
        <v>300</v>
      </c>
      <c r="F19" s="366">
        <v>0.34</v>
      </c>
      <c r="G19" s="362"/>
      <c r="H19" s="362"/>
      <c r="I19" s="362"/>
      <c r="J19" s="362"/>
      <c r="K19" s="362"/>
      <c r="L19" s="362"/>
      <c r="M19" s="362"/>
      <c r="N19" s="362"/>
    </row>
    <row r="20" ht="20" customHeight="true" spans="1:14">
      <c r="A20" s="357" t="s">
        <v>249</v>
      </c>
      <c r="B20" s="358">
        <f t="shared" si="0"/>
        <v>0.06</v>
      </c>
      <c r="C20" s="362"/>
      <c r="D20" s="362"/>
      <c r="E20" s="361">
        <v>50</v>
      </c>
      <c r="F20" s="366">
        <v>0.06</v>
      </c>
      <c r="G20" s="362"/>
      <c r="H20" s="362"/>
      <c r="I20" s="362"/>
      <c r="J20" s="362"/>
      <c r="K20" s="362"/>
      <c r="L20" s="362"/>
      <c r="M20" s="362"/>
      <c r="N20" s="362"/>
    </row>
    <row r="21" ht="20" customHeight="true" spans="1:14">
      <c r="A21" s="357" t="s">
        <v>250</v>
      </c>
      <c r="B21" s="358">
        <f t="shared" si="0"/>
        <v>0.06</v>
      </c>
      <c r="C21" s="362"/>
      <c r="D21" s="362"/>
      <c r="E21" s="361">
        <v>50</v>
      </c>
      <c r="F21" s="366">
        <v>0.06</v>
      </c>
      <c r="G21" s="362"/>
      <c r="H21" s="362"/>
      <c r="I21" s="362"/>
      <c r="J21" s="362"/>
      <c r="K21" s="362"/>
      <c r="L21" s="362"/>
      <c r="M21" s="362"/>
      <c r="N21" s="362"/>
    </row>
    <row r="22" ht="20" customHeight="true" spans="1:14">
      <c r="A22" s="357" t="s">
        <v>251</v>
      </c>
      <c r="B22" s="358">
        <f t="shared" si="0"/>
        <v>0.11</v>
      </c>
      <c r="C22" s="362"/>
      <c r="D22" s="362"/>
      <c r="E22" s="361">
        <v>100</v>
      </c>
      <c r="F22" s="366">
        <v>0.11</v>
      </c>
      <c r="G22" s="362"/>
      <c r="H22" s="362"/>
      <c r="I22" s="362"/>
      <c r="J22" s="362"/>
      <c r="K22" s="362"/>
      <c r="L22" s="362"/>
      <c r="M22" s="362"/>
      <c r="N22" s="362"/>
    </row>
    <row r="23" ht="20" customHeight="true" spans="1:14">
      <c r="A23" s="357" t="s">
        <v>252</v>
      </c>
      <c r="B23" s="358">
        <f t="shared" si="0"/>
        <v>0.68</v>
      </c>
      <c r="C23" s="362"/>
      <c r="D23" s="362"/>
      <c r="E23" s="361">
        <v>600</v>
      </c>
      <c r="F23" s="366">
        <v>0.68</v>
      </c>
      <c r="G23" s="362"/>
      <c r="H23" s="362"/>
      <c r="I23" s="362"/>
      <c r="J23" s="362"/>
      <c r="K23" s="362"/>
      <c r="L23" s="362"/>
      <c r="M23" s="362"/>
      <c r="N23" s="362"/>
    </row>
    <row r="24" ht="20" customHeight="true" spans="1:14">
      <c r="A24" s="357" t="s">
        <v>253</v>
      </c>
      <c r="B24" s="358">
        <f t="shared" si="0"/>
        <v>0.29</v>
      </c>
      <c r="C24" s="362"/>
      <c r="D24" s="362"/>
      <c r="E24" s="361">
        <v>250</v>
      </c>
      <c r="F24" s="366">
        <v>0.29</v>
      </c>
      <c r="G24" s="362"/>
      <c r="H24" s="362"/>
      <c r="I24" s="362"/>
      <c r="J24" s="362"/>
      <c r="K24" s="362"/>
      <c r="L24" s="362"/>
      <c r="M24" s="362"/>
      <c r="N24" s="362"/>
    </row>
    <row r="25" ht="20" customHeight="true" spans="1:14">
      <c r="A25" s="357" t="s">
        <v>254</v>
      </c>
      <c r="B25" s="358">
        <f t="shared" si="0"/>
        <v>0.46</v>
      </c>
      <c r="C25" s="362"/>
      <c r="D25" s="362"/>
      <c r="E25" s="361">
        <v>400</v>
      </c>
      <c r="F25" s="366">
        <v>0.46</v>
      </c>
      <c r="G25" s="362"/>
      <c r="H25" s="362"/>
      <c r="I25" s="362"/>
      <c r="J25" s="362"/>
      <c r="K25" s="362"/>
      <c r="L25" s="362"/>
      <c r="M25" s="362"/>
      <c r="N25" s="362"/>
    </row>
    <row r="26" ht="20" customHeight="true" spans="1:14">
      <c r="A26" s="357" t="s">
        <v>255</v>
      </c>
      <c r="B26" s="358">
        <f t="shared" si="0"/>
        <v>0.29</v>
      </c>
      <c r="C26" s="362"/>
      <c r="D26" s="362"/>
      <c r="E26" s="361">
        <v>250</v>
      </c>
      <c r="F26" s="366">
        <v>0.29</v>
      </c>
      <c r="G26" s="362"/>
      <c r="H26" s="362"/>
      <c r="I26" s="362"/>
      <c r="J26" s="362"/>
      <c r="K26" s="362"/>
      <c r="L26" s="362"/>
      <c r="M26" s="362"/>
      <c r="N26" s="362"/>
    </row>
    <row r="27" ht="20" customHeight="true" spans="1:14">
      <c r="A27" s="357" t="s">
        <v>256</v>
      </c>
      <c r="B27" s="358">
        <f t="shared" si="0"/>
        <v>0.34</v>
      </c>
      <c r="C27" s="362"/>
      <c r="D27" s="362"/>
      <c r="E27" s="361">
        <v>300</v>
      </c>
      <c r="F27" s="366">
        <v>0.34</v>
      </c>
      <c r="G27" s="362"/>
      <c r="H27" s="362"/>
      <c r="I27" s="362"/>
      <c r="J27" s="362"/>
      <c r="K27" s="362"/>
      <c r="L27" s="362"/>
      <c r="M27" s="362"/>
      <c r="N27" s="362"/>
    </row>
    <row r="28" ht="20" customHeight="true" spans="1:14">
      <c r="A28" s="357" t="s">
        <v>257</v>
      </c>
      <c r="B28" s="358">
        <f t="shared" si="0"/>
        <v>0.34</v>
      </c>
      <c r="C28" s="362"/>
      <c r="D28" s="362"/>
      <c r="E28" s="361">
        <v>300</v>
      </c>
      <c r="F28" s="366">
        <v>0.34</v>
      </c>
      <c r="G28" s="362"/>
      <c r="H28" s="362"/>
      <c r="I28" s="362"/>
      <c r="J28" s="362"/>
      <c r="K28" s="362"/>
      <c r="L28" s="362"/>
      <c r="M28" s="362"/>
      <c r="N28" s="362"/>
    </row>
    <row r="29" ht="20" customHeight="true" spans="1:14">
      <c r="A29" s="357" t="s">
        <v>258</v>
      </c>
      <c r="B29" s="358">
        <f t="shared" si="0"/>
        <v>0.29</v>
      </c>
      <c r="C29" s="362"/>
      <c r="D29" s="362"/>
      <c r="E29" s="361">
        <v>250</v>
      </c>
      <c r="F29" s="366">
        <v>0.29</v>
      </c>
      <c r="G29" s="362"/>
      <c r="H29" s="362"/>
      <c r="I29" s="362"/>
      <c r="J29" s="362"/>
      <c r="K29" s="362"/>
      <c r="L29" s="362"/>
      <c r="M29" s="362"/>
      <c r="N29" s="362"/>
    </row>
    <row r="30" ht="20" customHeight="true" spans="1:14">
      <c r="A30" s="357" t="s">
        <v>259</v>
      </c>
      <c r="B30" s="358">
        <f t="shared" si="0"/>
        <v>0.29</v>
      </c>
      <c r="C30" s="362"/>
      <c r="D30" s="362"/>
      <c r="E30" s="361">
        <v>250</v>
      </c>
      <c r="F30" s="366">
        <v>0.29</v>
      </c>
      <c r="G30" s="362"/>
      <c r="H30" s="362"/>
      <c r="I30" s="362"/>
      <c r="J30" s="362"/>
      <c r="K30" s="362"/>
      <c r="L30" s="362"/>
      <c r="M30" s="362"/>
      <c r="N30" s="362"/>
    </row>
    <row r="31" ht="20" customHeight="true" spans="1:14">
      <c r="A31" s="357" t="s">
        <v>260</v>
      </c>
      <c r="B31" s="358">
        <f t="shared" si="0"/>
        <v>0.34</v>
      </c>
      <c r="C31" s="362"/>
      <c r="D31" s="362"/>
      <c r="E31" s="361">
        <v>300</v>
      </c>
      <c r="F31" s="366">
        <v>0.34</v>
      </c>
      <c r="G31" s="362"/>
      <c r="H31" s="362"/>
      <c r="I31" s="362"/>
      <c r="J31" s="362"/>
      <c r="K31" s="362"/>
      <c r="L31" s="362"/>
      <c r="M31" s="362"/>
      <c r="N31" s="362"/>
    </row>
    <row r="32" s="342" customFormat="true" ht="26" customHeight="true" spans="1:14">
      <c r="A32" s="363" t="s">
        <v>261</v>
      </c>
      <c r="B32" s="363"/>
      <c r="C32" s="363"/>
      <c r="D32" s="363"/>
      <c r="E32" s="363"/>
      <c r="F32" s="363"/>
      <c r="G32" s="363"/>
      <c r="H32" s="363"/>
      <c r="I32" s="363"/>
      <c r="J32" s="363"/>
      <c r="K32" s="363"/>
      <c r="L32" s="363"/>
      <c r="M32" s="363"/>
      <c r="N32" s="363"/>
    </row>
  </sheetData>
  <mergeCells count="21">
    <mergeCell ref="A2:N2"/>
    <mergeCell ref="A4:N4"/>
    <mergeCell ref="M5:N5"/>
    <mergeCell ref="C6:N6"/>
    <mergeCell ref="C7:D7"/>
    <mergeCell ref="E7:F7"/>
    <mergeCell ref="G7:L7"/>
    <mergeCell ref="M7:N7"/>
    <mergeCell ref="A32:N32"/>
    <mergeCell ref="A6:A9"/>
    <mergeCell ref="B6:B9"/>
    <mergeCell ref="C8:C9"/>
    <mergeCell ref="D8:D9"/>
    <mergeCell ref="E8:E9"/>
    <mergeCell ref="F8:F9"/>
    <mergeCell ref="G8:G9"/>
    <mergeCell ref="H8:H9"/>
    <mergeCell ref="I8:I9"/>
    <mergeCell ref="J8:J9"/>
    <mergeCell ref="K8:K9"/>
    <mergeCell ref="L8:L9"/>
  </mergeCells>
  <pageMargins left="0.393055555555556" right="0.393055555555556" top="0.393055555555556" bottom="0.393055555555556" header="0.5" footer="0.5"/>
  <pageSetup paperSize="9" scale="92"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D21" sqref="D21"/>
    </sheetView>
  </sheetViews>
  <sheetFormatPr defaultColWidth="8.89166666666667" defaultRowHeight="14.25" outlineLevelCol="5"/>
  <cols>
    <col min="1" max="1" width="33.5583333333333" style="56" customWidth="true"/>
    <col min="2" max="6" width="16.8916666666667" style="56" customWidth="true"/>
    <col min="7" max="16384" width="8.89166666666667" style="56"/>
  </cols>
  <sheetData>
    <row r="1" spans="1:6">
      <c r="A1" s="323" t="s">
        <v>262</v>
      </c>
      <c r="B1" s="324"/>
      <c r="C1" s="325"/>
      <c r="D1" s="324"/>
      <c r="E1" s="324"/>
      <c r="F1" s="324"/>
    </row>
    <row r="2" ht="21" spans="1:6">
      <c r="A2" s="326" t="s">
        <v>263</v>
      </c>
      <c r="B2" s="326"/>
      <c r="C2" s="327"/>
      <c r="D2" s="326"/>
      <c r="E2" s="326"/>
      <c r="F2" s="326"/>
    </row>
    <row r="3" ht="21" spans="1:6">
      <c r="A3" s="328"/>
      <c r="B3" s="328"/>
      <c r="C3" s="329"/>
      <c r="D3" s="328"/>
      <c r="E3" s="328"/>
      <c r="F3" s="174" t="s">
        <v>2</v>
      </c>
    </row>
    <row r="4" ht="24" customHeight="true" spans="1:6">
      <c r="A4" s="330" t="s">
        <v>3</v>
      </c>
      <c r="B4" s="331" t="s">
        <v>196</v>
      </c>
      <c r="C4" s="332"/>
      <c r="D4" s="331"/>
      <c r="E4" s="331"/>
      <c r="F4" s="331"/>
    </row>
    <row r="5" ht="42.75" spans="1:6">
      <c r="A5" s="330"/>
      <c r="B5" s="333" t="s">
        <v>264</v>
      </c>
      <c r="C5" s="334" t="s">
        <v>265</v>
      </c>
      <c r="D5" s="333" t="s">
        <v>266</v>
      </c>
      <c r="E5" s="334" t="s">
        <v>265</v>
      </c>
      <c r="F5" s="340" t="s">
        <v>4</v>
      </c>
    </row>
    <row r="6" ht="27" customHeight="true" spans="1:6">
      <c r="A6" s="335" t="s">
        <v>4</v>
      </c>
      <c r="B6" s="336">
        <f>B7+B8+B9+B10+B11</f>
        <v>647</v>
      </c>
      <c r="C6" s="332">
        <f>C7+C8+C9+C10+C11</f>
        <v>11.646</v>
      </c>
      <c r="D6" s="336">
        <v>28</v>
      </c>
      <c r="E6" s="332">
        <f>E7+0</f>
        <v>32.534</v>
      </c>
      <c r="F6" s="332">
        <f t="shared" ref="F6:F11" si="0">C6+E6</f>
        <v>44.18</v>
      </c>
    </row>
    <row r="7" ht="27" customHeight="true" spans="1:6">
      <c r="A7" s="337" t="s">
        <v>18</v>
      </c>
      <c r="B7" s="336">
        <v>320</v>
      </c>
      <c r="C7" s="332">
        <f t="shared" ref="C7:C11" si="1">B7*180/10000</f>
        <v>5.76</v>
      </c>
      <c r="D7" s="336">
        <v>28</v>
      </c>
      <c r="E7" s="332">
        <f>44.18-C6</f>
        <v>32.534</v>
      </c>
      <c r="F7" s="332">
        <f t="shared" si="0"/>
        <v>38.294</v>
      </c>
    </row>
    <row r="8" ht="27" customHeight="true" spans="1:6">
      <c r="A8" s="337" t="s">
        <v>267</v>
      </c>
      <c r="B8" s="336">
        <v>87</v>
      </c>
      <c r="C8" s="332">
        <f t="shared" si="1"/>
        <v>1.566</v>
      </c>
      <c r="D8" s="338"/>
      <c r="E8" s="341"/>
      <c r="F8" s="332">
        <f t="shared" si="0"/>
        <v>1.566</v>
      </c>
    </row>
    <row r="9" ht="27" customHeight="true" spans="1:6">
      <c r="A9" s="337" t="s">
        <v>268</v>
      </c>
      <c r="B9" s="336">
        <v>40</v>
      </c>
      <c r="C9" s="332">
        <f t="shared" si="1"/>
        <v>0.72</v>
      </c>
      <c r="D9" s="338"/>
      <c r="E9" s="341"/>
      <c r="F9" s="332">
        <f t="shared" si="0"/>
        <v>0.72</v>
      </c>
    </row>
    <row r="10" ht="27" customHeight="true" spans="1:6">
      <c r="A10" s="337" t="s">
        <v>269</v>
      </c>
      <c r="B10" s="336">
        <v>40</v>
      </c>
      <c r="C10" s="332">
        <f t="shared" si="1"/>
        <v>0.72</v>
      </c>
      <c r="D10" s="338"/>
      <c r="E10" s="341"/>
      <c r="F10" s="332">
        <f t="shared" si="0"/>
        <v>0.72</v>
      </c>
    </row>
    <row r="11" ht="27" customHeight="true" spans="1:6">
      <c r="A11" s="337" t="s">
        <v>270</v>
      </c>
      <c r="B11" s="336">
        <v>160</v>
      </c>
      <c r="C11" s="332">
        <f t="shared" si="1"/>
        <v>2.88</v>
      </c>
      <c r="D11" s="338"/>
      <c r="E11" s="341"/>
      <c r="F11" s="332">
        <f t="shared" si="0"/>
        <v>2.88</v>
      </c>
    </row>
    <row r="12" spans="1:6">
      <c r="A12" s="339"/>
      <c r="B12" s="339"/>
      <c r="C12" s="339"/>
      <c r="D12" s="339"/>
      <c r="E12" s="339"/>
      <c r="F12" s="339"/>
    </row>
  </sheetData>
  <mergeCells count="4">
    <mergeCell ref="A2:F2"/>
    <mergeCell ref="B4:F4"/>
    <mergeCell ref="A12:F12"/>
    <mergeCell ref="A4:A5"/>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41"/>
  <sheetViews>
    <sheetView workbookViewId="0">
      <pane xSplit="1" ySplit="6" topLeftCell="B22" activePane="bottomRight" state="frozen"/>
      <selection/>
      <selection pane="topRight"/>
      <selection pane="bottomLeft"/>
      <selection pane="bottomRight" activeCell="A2" sqref="A2:BB2"/>
    </sheetView>
  </sheetViews>
  <sheetFormatPr defaultColWidth="9" defaultRowHeight="14.25"/>
  <cols>
    <col min="1" max="1" width="17.875" style="230" customWidth="true"/>
    <col min="2" max="2" width="7.125" style="230" customWidth="true"/>
    <col min="3" max="3" width="5.875" style="230" customWidth="true"/>
    <col min="4" max="4" width="5.75" style="230" customWidth="true"/>
    <col min="5" max="5" width="6.75" style="230" customWidth="true"/>
    <col min="6" max="6" width="5.125" style="241" customWidth="true"/>
    <col min="7" max="7" width="5.625" style="230" customWidth="true"/>
    <col min="8" max="8" width="9.375" style="230" customWidth="true"/>
    <col min="9" max="9" width="6.5" style="230" customWidth="true"/>
    <col min="10" max="10" width="5.875" style="230" customWidth="true"/>
    <col min="11" max="11" width="9" style="230" customWidth="true"/>
    <col min="12" max="12" width="6" style="129" customWidth="true"/>
    <col min="13" max="13" width="6.75" style="129" customWidth="true"/>
    <col min="14" max="15" width="8.25" style="129" customWidth="true"/>
    <col min="16" max="16" width="7" style="129" customWidth="true"/>
    <col min="17" max="17" width="7.875" style="129" customWidth="true"/>
    <col min="18" max="18" width="7.375" style="129" customWidth="true"/>
    <col min="19" max="19" width="7.125" style="129" customWidth="true"/>
    <col min="20" max="20" width="6.38333333333333" style="230" customWidth="true"/>
    <col min="21" max="21" width="11.1083333333333" style="230" customWidth="true"/>
    <col min="22" max="22" width="5.875" style="230" customWidth="true"/>
    <col min="23" max="23" width="6.25" style="230" customWidth="true"/>
    <col min="24" max="25" width="9" style="230" customWidth="true"/>
    <col min="26" max="27" width="5.625" style="230" customWidth="true"/>
    <col min="28" max="29" width="6.38333333333333" style="230" customWidth="true"/>
    <col min="30" max="30" width="8.44166666666667" style="230" customWidth="true"/>
    <col min="31" max="31" width="6.375" style="230" customWidth="true"/>
    <col min="32" max="32" width="5.625" style="230" customWidth="true"/>
    <col min="33" max="33" width="5" style="230" customWidth="true"/>
    <col min="34" max="34" width="6.38333333333333" style="230" customWidth="true"/>
    <col min="35" max="35" width="8" style="230" customWidth="true"/>
    <col min="36" max="36" width="5.375" style="230" customWidth="true"/>
    <col min="37" max="37" width="6" style="230" customWidth="true"/>
    <col min="38" max="39" width="6.38333333333333" style="230" customWidth="true"/>
    <col min="40" max="40" width="5.5" style="230" customWidth="true"/>
    <col min="41" max="43" width="6.38333333333333" style="230" customWidth="true"/>
    <col min="44" max="44" width="5.75" style="230" customWidth="true"/>
    <col min="45" max="47" width="6.38333333333333" style="230" customWidth="true"/>
    <col min="48" max="48" width="6.125" style="230" customWidth="true"/>
    <col min="49" max="52" width="6.38333333333333" style="230" customWidth="true"/>
    <col min="53" max="53" width="8.25" style="242" customWidth="true"/>
    <col min="54" max="54" width="7.375" style="230" customWidth="true"/>
    <col min="55" max="56" width="6.38333333333333" style="230" customWidth="true"/>
    <col min="57" max="57" width="7.63333333333333" style="230" customWidth="true"/>
    <col min="58" max="58" width="8" style="230" customWidth="true"/>
    <col min="59" max="16384" width="9" style="230"/>
  </cols>
  <sheetData>
    <row r="1" s="230" customFormat="true" spans="1:55">
      <c r="A1" s="243" t="s">
        <v>271</v>
      </c>
      <c r="B1" s="243"/>
      <c r="C1" s="244"/>
      <c r="D1" s="244"/>
      <c r="E1" s="244"/>
      <c r="F1" s="263"/>
      <c r="G1" s="244"/>
      <c r="H1" s="264"/>
      <c r="I1" s="264"/>
      <c r="J1" s="264"/>
      <c r="K1" s="264"/>
      <c r="L1" s="277"/>
      <c r="M1" s="277"/>
      <c r="N1" s="277"/>
      <c r="O1" s="277"/>
      <c r="P1" s="277"/>
      <c r="Q1" s="277"/>
      <c r="R1" s="277"/>
      <c r="S1" s="277"/>
      <c r="T1" s="244"/>
      <c r="U1" s="244"/>
      <c r="V1" s="244"/>
      <c r="W1" s="263"/>
      <c r="X1" s="298"/>
      <c r="Y1" s="298"/>
      <c r="Z1" s="244"/>
      <c r="AA1" s="263"/>
      <c r="AB1" s="244"/>
      <c r="AC1" s="244"/>
      <c r="AD1" s="244"/>
      <c r="AE1" s="244"/>
      <c r="AF1" s="244"/>
      <c r="AG1" s="244"/>
      <c r="AH1" s="244"/>
      <c r="AI1" s="244"/>
      <c r="AJ1" s="244"/>
      <c r="AK1" s="263"/>
      <c r="AL1" s="298"/>
      <c r="AM1" s="298"/>
      <c r="AN1" s="298"/>
      <c r="AO1" s="263"/>
      <c r="AP1" s="298"/>
      <c r="AQ1" s="298"/>
      <c r="AR1" s="298"/>
      <c r="AS1" s="263"/>
      <c r="AT1" s="244"/>
      <c r="AU1" s="244"/>
      <c r="AV1" s="244"/>
      <c r="AW1" s="263"/>
      <c r="AX1" s="315"/>
      <c r="AY1" s="315"/>
      <c r="AZ1" s="315"/>
      <c r="BA1" s="315"/>
      <c r="BB1" s="315"/>
      <c r="BC1" s="320"/>
    </row>
    <row r="2" s="230" customFormat="true" ht="22.5" spans="1:54">
      <c r="A2" s="245" t="s">
        <v>272</v>
      </c>
      <c r="B2" s="245"/>
      <c r="C2" s="246"/>
      <c r="D2" s="246"/>
      <c r="E2" s="246"/>
      <c r="F2" s="265"/>
      <c r="G2" s="246"/>
      <c r="H2" s="246"/>
      <c r="I2" s="246"/>
      <c r="J2" s="246"/>
      <c r="K2" s="246"/>
      <c r="L2" s="278"/>
      <c r="M2" s="278"/>
      <c r="N2" s="278"/>
      <c r="O2" s="278"/>
      <c r="P2" s="278"/>
      <c r="Q2" s="278"/>
      <c r="R2" s="278"/>
      <c r="S2" s="278"/>
      <c r="T2" s="246"/>
      <c r="U2" s="246"/>
      <c r="V2" s="265"/>
      <c r="W2" s="246"/>
      <c r="X2" s="246"/>
      <c r="Y2" s="246"/>
      <c r="Z2" s="265"/>
      <c r="AA2" s="246"/>
      <c r="AB2" s="246"/>
      <c r="AC2" s="246"/>
      <c r="AD2" s="246"/>
      <c r="AE2" s="265"/>
      <c r="AF2" s="265"/>
      <c r="AG2" s="265"/>
      <c r="AH2" s="265"/>
      <c r="AI2" s="265"/>
      <c r="AJ2" s="265"/>
      <c r="AK2" s="246"/>
      <c r="AL2" s="246"/>
      <c r="AM2" s="246"/>
      <c r="AN2" s="265"/>
      <c r="AO2" s="246"/>
      <c r="AP2" s="246"/>
      <c r="AQ2" s="246"/>
      <c r="AR2" s="265"/>
      <c r="AS2" s="246"/>
      <c r="AT2" s="246"/>
      <c r="AU2" s="246"/>
      <c r="AV2" s="265"/>
      <c r="AW2" s="245"/>
      <c r="AX2" s="245"/>
      <c r="AY2" s="245"/>
      <c r="AZ2" s="245"/>
      <c r="BA2" s="245"/>
      <c r="BB2" s="246"/>
    </row>
    <row r="3" s="230" customFormat="true" ht="20.25" spans="1:54">
      <c r="A3" s="247"/>
      <c r="B3" s="247"/>
      <c r="C3" s="248"/>
      <c r="D3" s="248"/>
      <c r="E3" s="248"/>
      <c r="F3" s="266"/>
      <c r="G3" s="248"/>
      <c r="H3" s="248"/>
      <c r="I3" s="248"/>
      <c r="J3" s="248"/>
      <c r="K3" s="248"/>
      <c r="L3" s="279"/>
      <c r="M3" s="279"/>
      <c r="N3" s="279"/>
      <c r="O3" s="279"/>
      <c r="P3" s="279"/>
      <c r="Q3" s="279"/>
      <c r="R3" s="279"/>
      <c r="S3" s="279"/>
      <c r="T3" s="248"/>
      <c r="U3" s="248"/>
      <c r="V3" s="266"/>
      <c r="W3" s="248"/>
      <c r="X3" s="248"/>
      <c r="Y3" s="248"/>
      <c r="Z3" s="266"/>
      <c r="AA3" s="248"/>
      <c r="AB3" s="248"/>
      <c r="AC3" s="248"/>
      <c r="AD3" s="248"/>
      <c r="AE3" s="266"/>
      <c r="AF3" s="266"/>
      <c r="AG3" s="266"/>
      <c r="AH3" s="266"/>
      <c r="AI3" s="266"/>
      <c r="AJ3" s="266"/>
      <c r="AK3" s="248"/>
      <c r="AL3" s="248"/>
      <c r="AM3" s="248"/>
      <c r="AN3" s="266"/>
      <c r="AO3" s="248"/>
      <c r="AP3" s="248"/>
      <c r="AQ3" s="248"/>
      <c r="AR3" s="266"/>
      <c r="AS3" s="248"/>
      <c r="AT3" s="248"/>
      <c r="AU3" s="248"/>
      <c r="AV3" s="266"/>
      <c r="AW3" s="247"/>
      <c r="AX3" s="247"/>
      <c r="AY3" s="247"/>
      <c r="AZ3" s="247"/>
      <c r="BA3" s="247"/>
      <c r="BB3" s="248"/>
    </row>
    <row r="4" s="230" customFormat="true" spans="1:54">
      <c r="A4" s="249" t="s">
        <v>3</v>
      </c>
      <c r="B4" s="250" t="s">
        <v>273</v>
      </c>
      <c r="C4" s="251" t="s">
        <v>274</v>
      </c>
      <c r="D4" s="251"/>
      <c r="E4" s="251"/>
      <c r="F4" s="267"/>
      <c r="G4" s="268" t="s">
        <v>275</v>
      </c>
      <c r="H4" s="251"/>
      <c r="I4" s="280"/>
      <c r="J4" s="281" t="s">
        <v>276</v>
      </c>
      <c r="K4" s="282"/>
      <c r="L4" s="283"/>
      <c r="M4" s="293" t="s">
        <v>277</v>
      </c>
      <c r="N4" s="294"/>
      <c r="O4" s="294"/>
      <c r="P4" s="294"/>
      <c r="Q4" s="294"/>
      <c r="R4" s="294"/>
      <c r="S4" s="294"/>
      <c r="T4" s="295"/>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4"/>
      <c r="BB4" s="299"/>
    </row>
    <row r="5" s="230" customFormat="true" ht="29" customHeight="true" spans="1:54">
      <c r="A5" s="252"/>
      <c r="B5" s="250"/>
      <c r="C5" s="253"/>
      <c r="D5" s="253"/>
      <c r="E5" s="253"/>
      <c r="F5" s="269"/>
      <c r="G5" s="270"/>
      <c r="H5" s="253"/>
      <c r="I5" s="284"/>
      <c r="J5" s="285" t="s">
        <v>278</v>
      </c>
      <c r="K5" s="286" t="s">
        <v>279</v>
      </c>
      <c r="L5" s="287" t="s">
        <v>280</v>
      </c>
      <c r="M5" s="287" t="s">
        <v>281</v>
      </c>
      <c r="N5" s="287" t="s">
        <v>282</v>
      </c>
      <c r="O5" s="287" t="s">
        <v>283</v>
      </c>
      <c r="P5" s="287" t="s">
        <v>284</v>
      </c>
      <c r="Q5" s="287" t="s">
        <v>285</v>
      </c>
      <c r="R5" s="287" t="s">
        <v>286</v>
      </c>
      <c r="S5" s="287" t="s">
        <v>287</v>
      </c>
      <c r="T5" s="296" t="s">
        <v>288</v>
      </c>
      <c r="U5" s="296"/>
      <c r="V5" s="300"/>
      <c r="W5" s="296" t="s">
        <v>289</v>
      </c>
      <c r="X5" s="296"/>
      <c r="Y5" s="296"/>
      <c r="Z5" s="300"/>
      <c r="AA5" s="296" t="s">
        <v>290</v>
      </c>
      <c r="AB5" s="296"/>
      <c r="AC5" s="296"/>
      <c r="AD5" s="296"/>
      <c r="AE5" s="300"/>
      <c r="AF5" s="308" t="s">
        <v>291</v>
      </c>
      <c r="AG5" s="310"/>
      <c r="AH5" s="310"/>
      <c r="AI5" s="310"/>
      <c r="AJ5" s="311"/>
      <c r="AK5" s="296" t="s">
        <v>292</v>
      </c>
      <c r="AL5" s="296"/>
      <c r="AM5" s="296"/>
      <c r="AN5" s="300"/>
      <c r="AO5" s="296" t="s">
        <v>293</v>
      </c>
      <c r="AP5" s="296"/>
      <c r="AQ5" s="296"/>
      <c r="AR5" s="300"/>
      <c r="AS5" s="296" t="s">
        <v>294</v>
      </c>
      <c r="AT5" s="296"/>
      <c r="AU5" s="296"/>
      <c r="AV5" s="300"/>
      <c r="AW5" s="316" t="s">
        <v>295</v>
      </c>
      <c r="AX5" s="316"/>
      <c r="AY5" s="316"/>
      <c r="AZ5" s="316"/>
      <c r="BA5" s="316"/>
      <c r="BB5" s="321"/>
    </row>
    <row r="6" s="230" customFormat="true" ht="59" customHeight="true" spans="1:54">
      <c r="A6" s="250"/>
      <c r="B6" s="250"/>
      <c r="C6" s="254" t="s">
        <v>296</v>
      </c>
      <c r="D6" s="255" t="s">
        <v>223</v>
      </c>
      <c r="E6" s="271" t="s">
        <v>297</v>
      </c>
      <c r="F6" s="255" t="s">
        <v>223</v>
      </c>
      <c r="G6" s="272" t="s">
        <v>298</v>
      </c>
      <c r="H6" s="273" t="s">
        <v>243</v>
      </c>
      <c r="I6" s="255" t="s">
        <v>223</v>
      </c>
      <c r="J6" s="288"/>
      <c r="K6" s="271"/>
      <c r="L6" s="289"/>
      <c r="M6" s="289"/>
      <c r="N6" s="289"/>
      <c r="O6" s="289"/>
      <c r="P6" s="289"/>
      <c r="Q6" s="289"/>
      <c r="R6" s="289"/>
      <c r="S6" s="289"/>
      <c r="T6" s="250" t="s">
        <v>299</v>
      </c>
      <c r="U6" s="301" t="s">
        <v>300</v>
      </c>
      <c r="V6" s="255" t="s">
        <v>223</v>
      </c>
      <c r="W6" s="250" t="s">
        <v>299</v>
      </c>
      <c r="X6" s="301" t="s">
        <v>301</v>
      </c>
      <c r="Y6" s="301" t="s">
        <v>302</v>
      </c>
      <c r="Z6" s="255" t="s">
        <v>223</v>
      </c>
      <c r="AA6" s="250" t="s">
        <v>299</v>
      </c>
      <c r="AB6" s="301" t="s">
        <v>303</v>
      </c>
      <c r="AC6" s="301" t="s">
        <v>304</v>
      </c>
      <c r="AD6" s="301" t="s">
        <v>305</v>
      </c>
      <c r="AE6" s="255" t="s">
        <v>223</v>
      </c>
      <c r="AF6" s="309" t="s">
        <v>299</v>
      </c>
      <c r="AG6" s="312" t="s">
        <v>301</v>
      </c>
      <c r="AH6" s="312" t="s">
        <v>304</v>
      </c>
      <c r="AI6" s="301" t="s">
        <v>305</v>
      </c>
      <c r="AJ6" s="250" t="s">
        <v>223</v>
      </c>
      <c r="AK6" s="250" t="s">
        <v>299</v>
      </c>
      <c r="AL6" s="301" t="s">
        <v>306</v>
      </c>
      <c r="AM6" s="312" t="s">
        <v>304</v>
      </c>
      <c r="AN6" s="255" t="s">
        <v>223</v>
      </c>
      <c r="AO6" s="250" t="s">
        <v>299</v>
      </c>
      <c r="AP6" s="301" t="s">
        <v>307</v>
      </c>
      <c r="AQ6" s="312" t="s">
        <v>304</v>
      </c>
      <c r="AR6" s="255" t="s">
        <v>223</v>
      </c>
      <c r="AS6" s="250" t="s">
        <v>299</v>
      </c>
      <c r="AT6" s="301" t="s">
        <v>308</v>
      </c>
      <c r="AU6" s="301" t="s">
        <v>285</v>
      </c>
      <c r="AV6" s="255" t="s">
        <v>223</v>
      </c>
      <c r="AW6" s="317" t="s">
        <v>299</v>
      </c>
      <c r="AX6" s="317" t="s">
        <v>308</v>
      </c>
      <c r="AY6" s="317" t="s">
        <v>284</v>
      </c>
      <c r="AZ6" s="301" t="s">
        <v>285</v>
      </c>
      <c r="BA6" s="287" t="s">
        <v>286</v>
      </c>
      <c r="BB6" s="255" t="s">
        <v>223</v>
      </c>
    </row>
    <row r="7" s="230" customFormat="true" ht="16" customHeight="true" spans="1:54">
      <c r="A7" s="250" t="s">
        <v>4</v>
      </c>
      <c r="B7" s="256">
        <f t="shared" ref="B7:B40" si="0">D7+F7+I7+V7+Z7+AE7+AJ7+AN7+AR7+AV7+BB7</f>
        <v>68.73</v>
      </c>
      <c r="C7" s="257">
        <f>SUM(C8:C40)</f>
        <v>5</v>
      </c>
      <c r="D7" s="258">
        <v>0</v>
      </c>
      <c r="E7" s="257">
        <v>52</v>
      </c>
      <c r="F7" s="258">
        <f>SUM(F8:F40)</f>
        <v>5</v>
      </c>
      <c r="G7" s="257">
        <v>5</v>
      </c>
      <c r="H7" s="274" t="s">
        <v>309</v>
      </c>
      <c r="I7" s="258">
        <f>SUM(I8:I40)</f>
        <v>0</v>
      </c>
      <c r="J7" s="257">
        <v>8</v>
      </c>
      <c r="K7" s="274" t="s">
        <v>309</v>
      </c>
      <c r="L7" s="290">
        <v>5915</v>
      </c>
      <c r="M7" s="290">
        <v>7790</v>
      </c>
      <c r="N7" s="274" t="s">
        <v>309</v>
      </c>
      <c r="O7" s="274" t="s">
        <v>309</v>
      </c>
      <c r="P7" s="290">
        <v>1180</v>
      </c>
      <c r="Q7" s="290">
        <v>630</v>
      </c>
      <c r="R7" s="290">
        <v>30</v>
      </c>
      <c r="S7" s="290">
        <v>9630</v>
      </c>
      <c r="T7" s="257">
        <v>34</v>
      </c>
      <c r="U7" s="257">
        <f t="shared" ref="U7:W7" si="1">SUM(U8:U40)</f>
        <v>3670</v>
      </c>
      <c r="V7" s="258">
        <f t="shared" si="1"/>
        <v>11.74</v>
      </c>
      <c r="W7" s="257">
        <f t="shared" si="1"/>
        <v>1</v>
      </c>
      <c r="X7" s="274" t="s">
        <v>309</v>
      </c>
      <c r="Y7" s="274" t="s">
        <v>309</v>
      </c>
      <c r="Z7" s="258">
        <f t="shared" ref="Z7:AB7" si="2">SUM(Z8:Z40)</f>
        <v>0</v>
      </c>
      <c r="AA7" s="257">
        <f t="shared" si="2"/>
        <v>5</v>
      </c>
      <c r="AB7" s="257">
        <f t="shared" si="2"/>
        <v>260</v>
      </c>
      <c r="AC7" s="257">
        <v>1560</v>
      </c>
      <c r="AD7" s="274" t="s">
        <v>309</v>
      </c>
      <c r="AE7" s="258">
        <f>SUM(AE8:AE40)</f>
        <v>21.45</v>
      </c>
      <c r="AF7" s="274">
        <v>5</v>
      </c>
      <c r="AG7" s="274">
        <v>4800</v>
      </c>
      <c r="AH7" s="274">
        <v>4800</v>
      </c>
      <c r="AI7" s="274" t="s">
        <v>309</v>
      </c>
      <c r="AJ7" s="258">
        <v>6</v>
      </c>
      <c r="AK7" s="257">
        <f t="shared" ref="AK7:AP7" si="3">SUM(AK8:AK40)</f>
        <v>1</v>
      </c>
      <c r="AL7" s="257">
        <f t="shared" si="3"/>
        <v>280</v>
      </c>
      <c r="AM7" s="257">
        <v>1120</v>
      </c>
      <c r="AN7" s="258">
        <f t="shared" si="3"/>
        <v>5.5</v>
      </c>
      <c r="AO7" s="257">
        <f t="shared" si="3"/>
        <v>1</v>
      </c>
      <c r="AP7" s="257">
        <f t="shared" si="3"/>
        <v>310</v>
      </c>
      <c r="AQ7" s="257">
        <v>310</v>
      </c>
      <c r="AR7" s="258">
        <f t="shared" ref="AR7:AT7" si="4">SUM(AR8:AR40)</f>
        <v>5.78</v>
      </c>
      <c r="AS7" s="257">
        <f t="shared" si="4"/>
        <v>2</v>
      </c>
      <c r="AT7" s="257">
        <f t="shared" si="4"/>
        <v>200</v>
      </c>
      <c r="AU7" s="257">
        <v>600</v>
      </c>
      <c r="AV7" s="258">
        <f>SUM(AV8:AV40)</f>
        <v>11.2</v>
      </c>
      <c r="AW7" s="257">
        <f>SUM(AW8:AW40)</f>
        <v>2</v>
      </c>
      <c r="AX7" s="257">
        <v>30</v>
      </c>
      <c r="AY7" s="257">
        <v>30</v>
      </c>
      <c r="AZ7" s="257">
        <v>30</v>
      </c>
      <c r="BA7" s="287">
        <v>30</v>
      </c>
      <c r="BB7" s="258">
        <v>2.06</v>
      </c>
    </row>
    <row r="8" s="230" customFormat="true" ht="15.95" customHeight="true" spans="1:55">
      <c r="A8" s="259" t="s">
        <v>208</v>
      </c>
      <c r="B8" s="256">
        <f t="shared" si="0"/>
        <v>55.06</v>
      </c>
      <c r="C8" s="256">
        <v>1</v>
      </c>
      <c r="D8" s="260"/>
      <c r="E8" s="261">
        <v>52</v>
      </c>
      <c r="F8" s="275">
        <v>5</v>
      </c>
      <c r="G8" s="261">
        <v>1</v>
      </c>
      <c r="H8" s="274" t="s">
        <v>309</v>
      </c>
      <c r="I8" s="291"/>
      <c r="J8" s="261">
        <v>8</v>
      </c>
      <c r="K8" s="274" t="s">
        <v>309</v>
      </c>
      <c r="L8" s="292">
        <v>5910</v>
      </c>
      <c r="M8" s="292">
        <v>7790</v>
      </c>
      <c r="N8" s="274" t="s">
        <v>309</v>
      </c>
      <c r="O8" s="274" t="s">
        <v>309</v>
      </c>
      <c r="P8" s="292">
        <v>1180</v>
      </c>
      <c r="Q8" s="292">
        <v>630</v>
      </c>
      <c r="R8" s="292">
        <v>30</v>
      </c>
      <c r="S8" s="292">
        <v>9630</v>
      </c>
      <c r="T8" s="297">
        <v>5</v>
      </c>
      <c r="U8" s="297">
        <v>518</v>
      </c>
      <c r="V8" s="302">
        <v>1.5</v>
      </c>
      <c r="W8" s="274">
        <v>1</v>
      </c>
      <c r="X8" s="274" t="s">
        <v>309</v>
      </c>
      <c r="Y8" s="274" t="s">
        <v>309</v>
      </c>
      <c r="Z8" s="258"/>
      <c r="AA8" s="305"/>
      <c r="AB8" s="305"/>
      <c r="AC8" s="305">
        <v>1560</v>
      </c>
      <c r="AD8" s="305"/>
      <c r="AE8" s="276">
        <v>20</v>
      </c>
      <c r="AF8" s="274">
        <v>1</v>
      </c>
      <c r="AG8" s="274">
        <v>2800</v>
      </c>
      <c r="AH8" s="274">
        <v>2800</v>
      </c>
      <c r="AI8" s="274" t="s">
        <v>309</v>
      </c>
      <c r="AJ8" s="313">
        <v>6</v>
      </c>
      <c r="AK8" s="274">
        <v>1</v>
      </c>
      <c r="AL8" s="274">
        <v>280</v>
      </c>
      <c r="AM8" s="274">
        <v>1120</v>
      </c>
      <c r="AN8" s="276">
        <v>5.5</v>
      </c>
      <c r="AO8" s="305"/>
      <c r="AP8" s="305"/>
      <c r="AQ8" s="305">
        <v>310</v>
      </c>
      <c r="AR8" s="276">
        <v>5</v>
      </c>
      <c r="AS8" s="261"/>
      <c r="AT8" s="261"/>
      <c r="AU8" s="261">
        <v>600</v>
      </c>
      <c r="AV8" s="276">
        <v>10</v>
      </c>
      <c r="AW8" s="318"/>
      <c r="AX8" s="318">
        <v>30</v>
      </c>
      <c r="AY8" s="318">
        <v>30</v>
      </c>
      <c r="AZ8" s="318">
        <v>30</v>
      </c>
      <c r="BA8" s="318">
        <v>30</v>
      </c>
      <c r="BB8" s="276">
        <v>2.06</v>
      </c>
      <c r="BC8" s="322"/>
    </row>
    <row r="9" s="230" customFormat="true" ht="15.95" customHeight="true" spans="1:54">
      <c r="A9" s="259" t="s">
        <v>14</v>
      </c>
      <c r="B9" s="256">
        <f t="shared" si="0"/>
        <v>1.53</v>
      </c>
      <c r="C9" s="256"/>
      <c r="D9" s="261"/>
      <c r="E9" s="261"/>
      <c r="F9" s="276"/>
      <c r="G9" s="261"/>
      <c r="H9" s="260"/>
      <c r="I9" s="291"/>
      <c r="J9" s="261"/>
      <c r="K9" s="261"/>
      <c r="L9" s="292"/>
      <c r="M9" s="292"/>
      <c r="N9" s="292"/>
      <c r="O9" s="292"/>
      <c r="P9" s="292"/>
      <c r="Q9" s="292"/>
      <c r="R9" s="292"/>
      <c r="S9" s="292"/>
      <c r="T9" s="297">
        <v>1</v>
      </c>
      <c r="U9" s="303">
        <v>32</v>
      </c>
      <c r="V9" s="304">
        <f t="shared" ref="V9:V14" si="5">0.0025*U9</f>
        <v>0.08</v>
      </c>
      <c r="W9" s="305"/>
      <c r="X9" s="261"/>
      <c r="Y9" s="261"/>
      <c r="Z9" s="276"/>
      <c r="AA9" s="306">
        <v>1</v>
      </c>
      <c r="AB9" s="306">
        <v>260</v>
      </c>
      <c r="AC9" s="306"/>
      <c r="AD9" s="306"/>
      <c r="AE9" s="304">
        <v>0.85</v>
      </c>
      <c r="AF9" s="274"/>
      <c r="AG9" s="274"/>
      <c r="AH9" s="274"/>
      <c r="AI9" s="276"/>
      <c r="AJ9" s="306"/>
      <c r="AK9" s="305"/>
      <c r="AL9" s="305"/>
      <c r="AM9" s="305"/>
      <c r="AN9" s="276"/>
      <c r="AO9" s="305"/>
      <c r="AP9" s="305"/>
      <c r="AQ9" s="305"/>
      <c r="AR9" s="276"/>
      <c r="AS9" s="314">
        <v>1</v>
      </c>
      <c r="AT9" s="274">
        <v>100</v>
      </c>
      <c r="AU9" s="274"/>
      <c r="AV9" s="304">
        <v>0.6</v>
      </c>
      <c r="AW9" s="319">
        <v>1</v>
      </c>
      <c r="AX9" s="318"/>
      <c r="AY9" s="318"/>
      <c r="AZ9" s="318"/>
      <c r="BA9" s="318"/>
      <c r="BB9" s="276"/>
    </row>
    <row r="10" s="230" customFormat="true" ht="15.95" customHeight="true" spans="1:54">
      <c r="A10" s="259" t="s">
        <v>18</v>
      </c>
      <c r="B10" s="256">
        <f t="shared" si="0"/>
        <v>0.08</v>
      </c>
      <c r="C10" s="256"/>
      <c r="D10" s="261"/>
      <c r="E10" s="261"/>
      <c r="F10" s="276"/>
      <c r="G10" s="261"/>
      <c r="H10" s="260"/>
      <c r="I10" s="291"/>
      <c r="J10" s="261"/>
      <c r="K10" s="261"/>
      <c r="L10" s="292"/>
      <c r="M10" s="292"/>
      <c r="N10" s="292"/>
      <c r="O10" s="292"/>
      <c r="P10" s="292"/>
      <c r="Q10" s="292"/>
      <c r="R10" s="292"/>
      <c r="S10" s="292"/>
      <c r="T10" s="297">
        <v>1</v>
      </c>
      <c r="U10" s="303">
        <v>32</v>
      </c>
      <c r="V10" s="304">
        <f t="shared" si="5"/>
        <v>0.08</v>
      </c>
      <c r="W10" s="305"/>
      <c r="X10" s="261"/>
      <c r="Y10" s="261"/>
      <c r="Z10" s="276"/>
      <c r="AA10" s="261"/>
      <c r="AB10" s="261"/>
      <c r="AC10" s="261"/>
      <c r="AD10" s="261"/>
      <c r="AE10" s="276"/>
      <c r="AF10" s="292"/>
      <c r="AG10" s="292"/>
      <c r="AH10" s="292"/>
      <c r="AI10" s="276"/>
      <c r="AJ10" s="261"/>
      <c r="AK10" s="305"/>
      <c r="AL10" s="305"/>
      <c r="AM10" s="305"/>
      <c r="AN10" s="276"/>
      <c r="AO10" s="305"/>
      <c r="AP10" s="305"/>
      <c r="AQ10" s="305"/>
      <c r="AR10" s="276"/>
      <c r="AS10" s="261"/>
      <c r="AT10" s="261"/>
      <c r="AU10" s="261"/>
      <c r="AV10" s="276"/>
      <c r="AW10" s="318"/>
      <c r="AX10" s="318"/>
      <c r="AY10" s="318"/>
      <c r="AZ10" s="318"/>
      <c r="BA10" s="318"/>
      <c r="BB10" s="276"/>
    </row>
    <row r="11" s="230" customFormat="true" ht="15.95" customHeight="true" spans="1:54">
      <c r="A11" s="259" t="s">
        <v>101</v>
      </c>
      <c r="B11" s="256">
        <f t="shared" si="0"/>
        <v>0.08</v>
      </c>
      <c r="C11" s="256"/>
      <c r="D11" s="261"/>
      <c r="E11" s="261"/>
      <c r="F11" s="276"/>
      <c r="G11" s="261"/>
      <c r="H11" s="260"/>
      <c r="I11" s="291"/>
      <c r="J11" s="261"/>
      <c r="K11" s="261"/>
      <c r="L11" s="292"/>
      <c r="M11" s="292"/>
      <c r="N11" s="292"/>
      <c r="O11" s="292"/>
      <c r="P11" s="292"/>
      <c r="Q11" s="292"/>
      <c r="R11" s="292"/>
      <c r="S11" s="292"/>
      <c r="T11" s="297">
        <v>1</v>
      </c>
      <c r="U11" s="303">
        <v>32</v>
      </c>
      <c r="V11" s="304">
        <f t="shared" si="5"/>
        <v>0.08</v>
      </c>
      <c r="W11" s="305"/>
      <c r="X11" s="261"/>
      <c r="Y11" s="261"/>
      <c r="Z11" s="276"/>
      <c r="AA11" s="261"/>
      <c r="AB11" s="261"/>
      <c r="AC11" s="261"/>
      <c r="AD11" s="261"/>
      <c r="AE11" s="276"/>
      <c r="AF11" s="292"/>
      <c r="AG11" s="292"/>
      <c r="AH11" s="292"/>
      <c r="AI11" s="276"/>
      <c r="AJ11" s="261"/>
      <c r="AK11" s="305"/>
      <c r="AL11" s="305"/>
      <c r="AM11" s="305"/>
      <c r="AN11" s="276"/>
      <c r="AO11" s="305"/>
      <c r="AP11" s="305"/>
      <c r="AQ11" s="305"/>
      <c r="AR11" s="276"/>
      <c r="AS11" s="261"/>
      <c r="AT11" s="261"/>
      <c r="AU11" s="261"/>
      <c r="AV11" s="276"/>
      <c r="AW11" s="318"/>
      <c r="AX11" s="318"/>
      <c r="AY11" s="318"/>
      <c r="AZ11" s="318"/>
      <c r="BA11" s="318"/>
      <c r="BB11" s="276"/>
    </row>
    <row r="12" s="230" customFormat="true" ht="15.95" customHeight="true" spans="1:54">
      <c r="A12" s="259" t="s">
        <v>13</v>
      </c>
      <c r="B12" s="256">
        <f t="shared" si="0"/>
        <v>0.08</v>
      </c>
      <c r="C12" s="256"/>
      <c r="D12" s="261"/>
      <c r="E12" s="261"/>
      <c r="F12" s="276"/>
      <c r="G12" s="261"/>
      <c r="H12" s="260"/>
      <c r="I12" s="291"/>
      <c r="J12" s="261"/>
      <c r="K12" s="261"/>
      <c r="L12" s="292"/>
      <c r="M12" s="292"/>
      <c r="N12" s="292"/>
      <c r="O12" s="292"/>
      <c r="P12" s="292"/>
      <c r="Q12" s="292"/>
      <c r="R12" s="292"/>
      <c r="S12" s="292"/>
      <c r="T12" s="297">
        <v>1</v>
      </c>
      <c r="U12" s="303">
        <v>32</v>
      </c>
      <c r="V12" s="304">
        <f t="shared" si="5"/>
        <v>0.08</v>
      </c>
      <c r="W12" s="305"/>
      <c r="X12" s="261"/>
      <c r="Y12" s="261"/>
      <c r="Z12" s="276"/>
      <c r="AA12" s="261"/>
      <c r="AB12" s="261"/>
      <c r="AC12" s="261"/>
      <c r="AD12" s="261"/>
      <c r="AE12" s="276"/>
      <c r="AF12" s="292"/>
      <c r="AG12" s="292"/>
      <c r="AH12" s="292"/>
      <c r="AI12" s="276"/>
      <c r="AJ12" s="261"/>
      <c r="AK12" s="305"/>
      <c r="AL12" s="305"/>
      <c r="AM12" s="305"/>
      <c r="AN12" s="276"/>
      <c r="AO12" s="305"/>
      <c r="AP12" s="305"/>
      <c r="AQ12" s="305"/>
      <c r="AR12" s="276"/>
      <c r="AS12" s="261"/>
      <c r="AT12" s="261"/>
      <c r="AU12" s="261"/>
      <c r="AV12" s="276"/>
      <c r="AW12" s="318"/>
      <c r="AX12" s="318"/>
      <c r="AY12" s="318"/>
      <c r="AZ12" s="318"/>
      <c r="BA12" s="318"/>
      <c r="BB12" s="276"/>
    </row>
    <row r="13" s="230" customFormat="true" ht="15.95" customHeight="true" spans="1:54">
      <c r="A13" s="259" t="s">
        <v>310</v>
      </c>
      <c r="B13" s="256">
        <f t="shared" si="0"/>
        <v>0.08</v>
      </c>
      <c r="C13" s="256"/>
      <c r="D13" s="261"/>
      <c r="E13" s="261"/>
      <c r="F13" s="276"/>
      <c r="G13" s="261"/>
      <c r="H13" s="260"/>
      <c r="I13" s="291"/>
      <c r="J13" s="261"/>
      <c r="K13" s="261"/>
      <c r="L13" s="292"/>
      <c r="M13" s="292"/>
      <c r="N13" s="292"/>
      <c r="O13" s="292"/>
      <c r="P13" s="292"/>
      <c r="Q13" s="292"/>
      <c r="R13" s="292"/>
      <c r="S13" s="292"/>
      <c r="T13" s="297">
        <v>1</v>
      </c>
      <c r="U13" s="303">
        <v>32</v>
      </c>
      <c r="V13" s="304">
        <f t="shared" si="5"/>
        <v>0.08</v>
      </c>
      <c r="W13" s="305"/>
      <c r="X13" s="261"/>
      <c r="Y13" s="261"/>
      <c r="Z13" s="276"/>
      <c r="AA13" s="261"/>
      <c r="AB13" s="261"/>
      <c r="AC13" s="261"/>
      <c r="AD13" s="261"/>
      <c r="AE13" s="276"/>
      <c r="AF13" s="292"/>
      <c r="AG13" s="292"/>
      <c r="AH13" s="292"/>
      <c r="AI13" s="276"/>
      <c r="AJ13" s="261"/>
      <c r="AK13" s="305"/>
      <c r="AL13" s="305"/>
      <c r="AM13" s="305"/>
      <c r="AN13" s="276"/>
      <c r="AO13" s="305"/>
      <c r="AP13" s="305"/>
      <c r="AQ13" s="305"/>
      <c r="AR13" s="276"/>
      <c r="AS13" s="261"/>
      <c r="AT13" s="261"/>
      <c r="AU13" s="261"/>
      <c r="AV13" s="276"/>
      <c r="AW13" s="318"/>
      <c r="AX13" s="318"/>
      <c r="AY13" s="318"/>
      <c r="AZ13" s="318"/>
      <c r="BA13" s="318"/>
      <c r="BB13" s="276"/>
    </row>
    <row r="14" s="230" customFormat="true" ht="15.95" customHeight="true" spans="1:54">
      <c r="A14" s="259" t="s">
        <v>11</v>
      </c>
      <c r="B14" s="256">
        <f t="shared" si="0"/>
        <v>0.68</v>
      </c>
      <c r="C14" s="256"/>
      <c r="D14" s="261"/>
      <c r="E14" s="261"/>
      <c r="F14" s="276"/>
      <c r="G14" s="261"/>
      <c r="H14" s="260"/>
      <c r="I14" s="291"/>
      <c r="J14" s="261"/>
      <c r="K14" s="261"/>
      <c r="L14" s="292"/>
      <c r="M14" s="292"/>
      <c r="N14" s="292"/>
      <c r="O14" s="292"/>
      <c r="P14" s="292"/>
      <c r="Q14" s="292"/>
      <c r="R14" s="292"/>
      <c r="S14" s="292"/>
      <c r="T14" s="297">
        <v>1</v>
      </c>
      <c r="U14" s="303">
        <v>32</v>
      </c>
      <c r="V14" s="304">
        <f t="shared" si="5"/>
        <v>0.08</v>
      </c>
      <c r="W14" s="305"/>
      <c r="X14" s="261"/>
      <c r="Y14" s="261"/>
      <c r="Z14" s="276"/>
      <c r="AA14" s="261"/>
      <c r="AB14" s="261"/>
      <c r="AC14" s="261"/>
      <c r="AD14" s="261"/>
      <c r="AE14" s="276"/>
      <c r="AF14" s="274"/>
      <c r="AG14" s="274"/>
      <c r="AH14" s="274"/>
      <c r="AI14" s="276"/>
      <c r="AJ14" s="261"/>
      <c r="AK14" s="305"/>
      <c r="AL14" s="305"/>
      <c r="AM14" s="305"/>
      <c r="AN14" s="276"/>
      <c r="AO14" s="305"/>
      <c r="AP14" s="305"/>
      <c r="AQ14" s="305"/>
      <c r="AR14" s="276"/>
      <c r="AS14" s="314">
        <v>1</v>
      </c>
      <c r="AT14" s="274">
        <v>100</v>
      </c>
      <c r="AU14" s="274"/>
      <c r="AV14" s="304">
        <v>0.6</v>
      </c>
      <c r="AW14" s="319">
        <v>1</v>
      </c>
      <c r="AX14" s="318"/>
      <c r="AY14" s="318"/>
      <c r="AZ14" s="318"/>
      <c r="BA14" s="318"/>
      <c r="BB14" s="276"/>
    </row>
    <row r="15" s="230" customFormat="true" ht="15.95" customHeight="true" spans="1:54">
      <c r="A15" s="259" t="s">
        <v>210</v>
      </c>
      <c r="B15" s="256">
        <f t="shared" si="0"/>
        <v>0.78</v>
      </c>
      <c r="C15" s="256"/>
      <c r="D15" s="261"/>
      <c r="E15" s="261"/>
      <c r="F15" s="276"/>
      <c r="G15" s="261"/>
      <c r="H15" s="260"/>
      <c r="I15" s="291"/>
      <c r="J15" s="261"/>
      <c r="K15" s="261"/>
      <c r="L15" s="292"/>
      <c r="M15" s="292"/>
      <c r="N15" s="292"/>
      <c r="O15" s="292"/>
      <c r="P15" s="292"/>
      <c r="Q15" s="292"/>
      <c r="R15" s="292"/>
      <c r="S15" s="292"/>
      <c r="T15" s="297"/>
      <c r="U15" s="303"/>
      <c r="V15" s="304"/>
      <c r="W15" s="305"/>
      <c r="X15" s="261"/>
      <c r="Y15" s="261"/>
      <c r="Z15" s="276"/>
      <c r="AA15" s="261"/>
      <c r="AB15" s="261"/>
      <c r="AC15" s="261"/>
      <c r="AD15" s="261"/>
      <c r="AE15" s="276"/>
      <c r="AF15" s="274"/>
      <c r="AG15" s="274"/>
      <c r="AH15" s="274"/>
      <c r="AI15" s="276"/>
      <c r="AJ15" s="261"/>
      <c r="AK15" s="305"/>
      <c r="AL15" s="305"/>
      <c r="AM15" s="305"/>
      <c r="AN15" s="276"/>
      <c r="AO15" s="306">
        <v>1</v>
      </c>
      <c r="AP15" s="306">
        <v>310</v>
      </c>
      <c r="AQ15" s="306"/>
      <c r="AR15" s="304">
        <v>0.78</v>
      </c>
      <c r="AS15" s="261"/>
      <c r="AT15" s="261"/>
      <c r="AU15" s="261"/>
      <c r="AV15" s="276"/>
      <c r="AW15" s="318"/>
      <c r="AX15" s="318"/>
      <c r="AY15" s="318"/>
      <c r="AZ15" s="318"/>
      <c r="BA15" s="318"/>
      <c r="BB15" s="276"/>
    </row>
    <row r="16" s="230" customFormat="true" ht="15.95" customHeight="true" spans="1:54">
      <c r="A16" s="259" t="s">
        <v>209</v>
      </c>
      <c r="B16" s="256">
        <f t="shared" si="0"/>
        <v>0.2</v>
      </c>
      <c r="C16" s="256"/>
      <c r="D16" s="261"/>
      <c r="E16" s="261"/>
      <c r="F16" s="276"/>
      <c r="G16" s="261"/>
      <c r="H16" s="260"/>
      <c r="I16" s="291"/>
      <c r="J16" s="261"/>
      <c r="K16" s="261"/>
      <c r="L16" s="292"/>
      <c r="M16" s="292"/>
      <c r="N16" s="292"/>
      <c r="O16" s="292"/>
      <c r="P16" s="292"/>
      <c r="Q16" s="292"/>
      <c r="R16" s="292"/>
      <c r="S16" s="292"/>
      <c r="T16" s="297"/>
      <c r="U16" s="303"/>
      <c r="V16" s="297"/>
      <c r="W16" s="305"/>
      <c r="X16" s="261"/>
      <c r="Y16" s="261"/>
      <c r="Z16" s="276"/>
      <c r="AA16" s="306">
        <v>1</v>
      </c>
      <c r="AB16" s="307"/>
      <c r="AC16" s="307"/>
      <c r="AD16" s="307"/>
      <c r="AE16" s="304">
        <v>0.2</v>
      </c>
      <c r="AF16" s="274"/>
      <c r="AG16" s="274"/>
      <c r="AH16" s="274"/>
      <c r="AI16" s="276"/>
      <c r="AJ16" s="306"/>
      <c r="AK16" s="305"/>
      <c r="AL16" s="305"/>
      <c r="AM16" s="305"/>
      <c r="AN16" s="276"/>
      <c r="AO16" s="305"/>
      <c r="AP16" s="305"/>
      <c r="AQ16" s="305"/>
      <c r="AR16" s="276"/>
      <c r="AS16" s="261"/>
      <c r="AT16" s="261"/>
      <c r="AU16" s="261"/>
      <c r="AV16" s="304"/>
      <c r="AW16" s="319"/>
      <c r="AX16" s="318"/>
      <c r="AY16" s="318"/>
      <c r="AZ16" s="318"/>
      <c r="BA16" s="318"/>
      <c r="BB16" s="276"/>
    </row>
    <row r="17" s="230" customFormat="true" ht="15.95" customHeight="true" spans="1:54">
      <c r="A17" s="259" t="s">
        <v>311</v>
      </c>
      <c r="B17" s="256">
        <f t="shared" si="0"/>
        <v>0.2</v>
      </c>
      <c r="C17" s="256"/>
      <c r="D17" s="261"/>
      <c r="E17" s="261"/>
      <c r="F17" s="276"/>
      <c r="G17" s="261"/>
      <c r="H17" s="260"/>
      <c r="I17" s="291"/>
      <c r="J17" s="261"/>
      <c r="K17" s="261"/>
      <c r="L17" s="292"/>
      <c r="M17" s="292"/>
      <c r="N17" s="292"/>
      <c r="O17" s="292"/>
      <c r="P17" s="292"/>
      <c r="Q17" s="292"/>
      <c r="R17" s="292"/>
      <c r="S17" s="292"/>
      <c r="T17" s="297"/>
      <c r="U17" s="303"/>
      <c r="V17" s="297"/>
      <c r="W17" s="305"/>
      <c r="X17" s="261"/>
      <c r="Y17" s="261"/>
      <c r="Z17" s="276"/>
      <c r="AA17" s="306">
        <v>1</v>
      </c>
      <c r="AB17" s="307"/>
      <c r="AC17" s="307"/>
      <c r="AD17" s="307"/>
      <c r="AE17" s="304">
        <v>0.2</v>
      </c>
      <c r="AF17" s="274"/>
      <c r="AG17" s="274"/>
      <c r="AH17" s="274"/>
      <c r="AI17" s="276"/>
      <c r="AJ17" s="306"/>
      <c r="AK17" s="305"/>
      <c r="AL17" s="305"/>
      <c r="AM17" s="305"/>
      <c r="AN17" s="276"/>
      <c r="AO17" s="305"/>
      <c r="AP17" s="305"/>
      <c r="AQ17" s="305"/>
      <c r="AR17" s="276"/>
      <c r="AS17" s="261"/>
      <c r="AT17" s="261"/>
      <c r="AU17" s="261"/>
      <c r="AV17" s="304"/>
      <c r="AW17" s="319"/>
      <c r="AX17" s="318"/>
      <c r="AY17" s="318"/>
      <c r="AZ17" s="318"/>
      <c r="BA17" s="318"/>
      <c r="BB17" s="276"/>
    </row>
    <row r="18" s="230" customFormat="true" ht="15.95" customHeight="true" spans="1:54">
      <c r="A18" s="259" t="s">
        <v>267</v>
      </c>
      <c r="B18" s="256">
        <f t="shared" si="0"/>
        <v>0.28</v>
      </c>
      <c r="C18" s="256"/>
      <c r="D18" s="261"/>
      <c r="E18" s="261"/>
      <c r="F18" s="276"/>
      <c r="G18" s="261"/>
      <c r="H18" s="260"/>
      <c r="I18" s="291"/>
      <c r="J18" s="261"/>
      <c r="K18" s="261"/>
      <c r="L18" s="292"/>
      <c r="M18" s="292"/>
      <c r="N18" s="292"/>
      <c r="O18" s="292"/>
      <c r="P18" s="292"/>
      <c r="Q18" s="292"/>
      <c r="R18" s="292"/>
      <c r="S18" s="292"/>
      <c r="T18" s="297">
        <v>1</v>
      </c>
      <c r="U18" s="303">
        <v>32</v>
      </c>
      <c r="V18" s="304">
        <f t="shared" ref="V18:V23" si="6">0.0025*U18</f>
        <v>0.08</v>
      </c>
      <c r="W18" s="305"/>
      <c r="X18" s="261"/>
      <c r="Y18" s="261"/>
      <c r="Z18" s="276"/>
      <c r="AA18" s="306">
        <v>1</v>
      </c>
      <c r="AB18" s="307"/>
      <c r="AC18" s="307"/>
      <c r="AD18" s="307"/>
      <c r="AE18" s="304">
        <v>0.2</v>
      </c>
      <c r="AF18" s="274"/>
      <c r="AG18" s="274"/>
      <c r="AH18" s="274"/>
      <c r="AI18" s="276"/>
      <c r="AJ18" s="306"/>
      <c r="AK18" s="305"/>
      <c r="AL18" s="305"/>
      <c r="AM18" s="305"/>
      <c r="AN18" s="276"/>
      <c r="AO18" s="305"/>
      <c r="AP18" s="305"/>
      <c r="AQ18" s="305"/>
      <c r="AR18" s="276"/>
      <c r="AS18" s="261"/>
      <c r="AT18" s="261"/>
      <c r="AU18" s="261"/>
      <c r="AV18" s="304"/>
      <c r="AW18" s="319"/>
      <c r="AX18" s="318"/>
      <c r="AY18" s="318"/>
      <c r="AZ18" s="318"/>
      <c r="BA18" s="318"/>
      <c r="BB18" s="276"/>
    </row>
    <row r="19" s="230" customFormat="true" ht="15.95" customHeight="true" spans="1:54">
      <c r="A19" s="259" t="s">
        <v>312</v>
      </c>
      <c r="B19" s="256">
        <f t="shared" si="0"/>
        <v>1.52</v>
      </c>
      <c r="C19" s="256">
        <v>1</v>
      </c>
      <c r="D19" s="261"/>
      <c r="E19" s="261"/>
      <c r="F19" s="276"/>
      <c r="G19" s="256">
        <v>1</v>
      </c>
      <c r="H19" s="260"/>
      <c r="I19" s="291"/>
      <c r="J19" s="261"/>
      <c r="K19" s="261"/>
      <c r="L19" s="292"/>
      <c r="M19" s="292"/>
      <c r="N19" s="292"/>
      <c r="O19" s="292"/>
      <c r="P19" s="292"/>
      <c r="Q19" s="292"/>
      <c r="R19" s="292"/>
      <c r="S19" s="292"/>
      <c r="T19" s="297">
        <v>1</v>
      </c>
      <c r="U19" s="303">
        <f>240+220</f>
        <v>460</v>
      </c>
      <c r="V19" s="304">
        <f>0.72+0.8</f>
        <v>1.52</v>
      </c>
      <c r="W19" s="305"/>
      <c r="X19" s="261"/>
      <c r="Y19" s="261"/>
      <c r="Z19" s="276"/>
      <c r="AA19" s="261"/>
      <c r="AB19" s="261"/>
      <c r="AC19" s="261"/>
      <c r="AD19" s="261"/>
      <c r="AE19" s="276"/>
      <c r="AF19" s="274">
        <v>1</v>
      </c>
      <c r="AG19" s="274">
        <v>500</v>
      </c>
      <c r="AH19" s="274">
        <v>500</v>
      </c>
      <c r="AI19" s="276"/>
      <c r="AJ19" s="260"/>
      <c r="AK19" s="305"/>
      <c r="AL19" s="305"/>
      <c r="AM19" s="305"/>
      <c r="AN19" s="276"/>
      <c r="AO19" s="305"/>
      <c r="AP19" s="305"/>
      <c r="AQ19" s="305"/>
      <c r="AR19" s="276"/>
      <c r="AS19" s="261"/>
      <c r="AT19" s="261"/>
      <c r="AU19" s="261"/>
      <c r="AV19" s="276"/>
      <c r="AW19" s="318"/>
      <c r="AX19" s="318"/>
      <c r="AY19" s="318"/>
      <c r="AZ19" s="318"/>
      <c r="BA19" s="318"/>
      <c r="BB19" s="276"/>
    </row>
    <row r="20" s="230" customFormat="true" ht="15.95" customHeight="true" spans="1:54">
      <c r="A20" s="259" t="s">
        <v>270</v>
      </c>
      <c r="B20" s="256">
        <f t="shared" si="0"/>
        <v>0.08</v>
      </c>
      <c r="C20" s="256"/>
      <c r="D20" s="261"/>
      <c r="E20" s="261"/>
      <c r="F20" s="276"/>
      <c r="G20" s="261"/>
      <c r="H20" s="260"/>
      <c r="I20" s="291"/>
      <c r="J20" s="261"/>
      <c r="K20" s="261"/>
      <c r="L20" s="292"/>
      <c r="M20" s="292"/>
      <c r="N20" s="292"/>
      <c r="O20" s="292"/>
      <c r="P20" s="292"/>
      <c r="Q20" s="292"/>
      <c r="R20" s="292"/>
      <c r="S20" s="292"/>
      <c r="T20" s="297">
        <v>1</v>
      </c>
      <c r="U20" s="303">
        <v>32</v>
      </c>
      <c r="V20" s="304">
        <f t="shared" si="6"/>
        <v>0.08</v>
      </c>
      <c r="W20" s="305"/>
      <c r="X20" s="261"/>
      <c r="Y20" s="261"/>
      <c r="Z20" s="276"/>
      <c r="AA20" s="261"/>
      <c r="AB20" s="261"/>
      <c r="AC20" s="261"/>
      <c r="AD20" s="261"/>
      <c r="AE20" s="276"/>
      <c r="AF20" s="274"/>
      <c r="AG20" s="274"/>
      <c r="AH20" s="274"/>
      <c r="AI20" s="276"/>
      <c r="AJ20" s="261"/>
      <c r="AK20" s="305"/>
      <c r="AL20" s="305"/>
      <c r="AM20" s="305"/>
      <c r="AN20" s="276"/>
      <c r="AO20" s="305"/>
      <c r="AP20" s="305"/>
      <c r="AQ20" s="305"/>
      <c r="AR20" s="276"/>
      <c r="AS20" s="261"/>
      <c r="AT20" s="261"/>
      <c r="AU20" s="261"/>
      <c r="AV20" s="276"/>
      <c r="AW20" s="318"/>
      <c r="AX20" s="318"/>
      <c r="AY20" s="318"/>
      <c r="AZ20" s="318"/>
      <c r="BA20" s="318"/>
      <c r="BB20" s="276"/>
    </row>
    <row r="21" s="230" customFormat="true" ht="15.95" customHeight="true" spans="1:54">
      <c r="A21" s="259" t="s">
        <v>313</v>
      </c>
      <c r="B21" s="256">
        <f t="shared" si="0"/>
        <v>0.8</v>
      </c>
      <c r="C21" s="256">
        <v>1</v>
      </c>
      <c r="D21" s="261"/>
      <c r="E21" s="261"/>
      <c r="F21" s="276"/>
      <c r="G21" s="256">
        <v>1</v>
      </c>
      <c r="H21" s="260"/>
      <c r="I21" s="291"/>
      <c r="J21" s="261"/>
      <c r="K21" s="261"/>
      <c r="L21" s="292"/>
      <c r="M21" s="292"/>
      <c r="N21" s="292"/>
      <c r="O21" s="292"/>
      <c r="P21" s="292"/>
      <c r="Q21" s="292"/>
      <c r="R21" s="292"/>
      <c r="S21" s="292"/>
      <c r="T21" s="297">
        <v>1</v>
      </c>
      <c r="U21" s="303">
        <v>220</v>
      </c>
      <c r="V21" s="304">
        <v>0.8</v>
      </c>
      <c r="W21" s="305"/>
      <c r="X21" s="261"/>
      <c r="Y21" s="261"/>
      <c r="Z21" s="276"/>
      <c r="AA21" s="261"/>
      <c r="AB21" s="261"/>
      <c r="AC21" s="261"/>
      <c r="AD21" s="261"/>
      <c r="AE21" s="276"/>
      <c r="AF21" s="274">
        <v>1</v>
      </c>
      <c r="AG21" s="274">
        <v>500</v>
      </c>
      <c r="AH21" s="274">
        <v>500</v>
      </c>
      <c r="AI21" s="276"/>
      <c r="AJ21" s="260"/>
      <c r="AK21" s="305"/>
      <c r="AL21" s="305"/>
      <c r="AM21" s="305"/>
      <c r="AN21" s="276"/>
      <c r="AO21" s="305"/>
      <c r="AP21" s="305"/>
      <c r="AQ21" s="305"/>
      <c r="AR21" s="276"/>
      <c r="AS21" s="261"/>
      <c r="AT21" s="261"/>
      <c r="AU21" s="261"/>
      <c r="AV21" s="276"/>
      <c r="AW21" s="318"/>
      <c r="AX21" s="318"/>
      <c r="AY21" s="318"/>
      <c r="AZ21" s="318"/>
      <c r="BA21" s="318"/>
      <c r="BB21" s="276"/>
    </row>
    <row r="22" s="230" customFormat="true" ht="15.95" customHeight="true" spans="1:54">
      <c r="A22" s="259" t="s">
        <v>314</v>
      </c>
      <c r="B22" s="256">
        <f t="shared" si="0"/>
        <v>0.08</v>
      </c>
      <c r="C22" s="256"/>
      <c r="D22" s="261"/>
      <c r="E22" s="261"/>
      <c r="F22" s="276"/>
      <c r="G22" s="261"/>
      <c r="H22" s="260"/>
      <c r="I22" s="291"/>
      <c r="J22" s="261"/>
      <c r="K22" s="261"/>
      <c r="L22" s="292"/>
      <c r="M22" s="292"/>
      <c r="N22" s="292"/>
      <c r="O22" s="292"/>
      <c r="P22" s="292"/>
      <c r="Q22" s="292"/>
      <c r="R22" s="292"/>
      <c r="S22" s="292"/>
      <c r="T22" s="297">
        <v>1</v>
      </c>
      <c r="U22" s="303">
        <v>32</v>
      </c>
      <c r="V22" s="304">
        <f t="shared" si="6"/>
        <v>0.08</v>
      </c>
      <c r="W22" s="305"/>
      <c r="X22" s="261"/>
      <c r="Y22" s="261"/>
      <c r="Z22" s="276"/>
      <c r="AA22" s="261"/>
      <c r="AB22" s="261"/>
      <c r="AC22" s="261"/>
      <c r="AD22" s="261"/>
      <c r="AE22" s="276"/>
      <c r="AF22" s="292"/>
      <c r="AG22" s="292"/>
      <c r="AH22" s="292"/>
      <c r="AI22" s="276"/>
      <c r="AJ22" s="261"/>
      <c r="AK22" s="305"/>
      <c r="AL22" s="305"/>
      <c r="AM22" s="305"/>
      <c r="AN22" s="276"/>
      <c r="AO22" s="305"/>
      <c r="AP22" s="305"/>
      <c r="AQ22" s="305"/>
      <c r="AR22" s="276"/>
      <c r="AS22" s="261"/>
      <c r="AT22" s="261"/>
      <c r="AU22" s="261"/>
      <c r="AV22" s="276"/>
      <c r="AW22" s="318"/>
      <c r="AX22" s="318"/>
      <c r="AY22" s="318"/>
      <c r="AZ22" s="318"/>
      <c r="BA22" s="318"/>
      <c r="BB22" s="276"/>
    </row>
    <row r="23" s="230" customFormat="true" ht="15.95" customHeight="true" spans="1:54">
      <c r="A23" s="259" t="s">
        <v>315</v>
      </c>
      <c r="B23" s="256">
        <f t="shared" si="0"/>
        <v>0.08</v>
      </c>
      <c r="C23" s="256"/>
      <c r="D23" s="261"/>
      <c r="E23" s="261"/>
      <c r="F23" s="276"/>
      <c r="G23" s="261"/>
      <c r="H23" s="260"/>
      <c r="I23" s="291"/>
      <c r="J23" s="261"/>
      <c r="K23" s="261"/>
      <c r="L23" s="292"/>
      <c r="M23" s="292"/>
      <c r="N23" s="292"/>
      <c r="O23" s="292"/>
      <c r="P23" s="292"/>
      <c r="Q23" s="292"/>
      <c r="R23" s="292"/>
      <c r="S23" s="292"/>
      <c r="T23" s="297">
        <v>1</v>
      </c>
      <c r="U23" s="303">
        <v>32</v>
      </c>
      <c r="V23" s="304">
        <f t="shared" si="6"/>
        <v>0.08</v>
      </c>
      <c r="W23" s="305"/>
      <c r="X23" s="261"/>
      <c r="Y23" s="261"/>
      <c r="Z23" s="276"/>
      <c r="AA23" s="261"/>
      <c r="AB23" s="261"/>
      <c r="AC23" s="261"/>
      <c r="AD23" s="261"/>
      <c r="AE23" s="276"/>
      <c r="AF23" s="292"/>
      <c r="AG23" s="292"/>
      <c r="AH23" s="292"/>
      <c r="AI23" s="276"/>
      <c r="AJ23" s="261"/>
      <c r="AK23" s="305"/>
      <c r="AL23" s="305"/>
      <c r="AM23" s="305"/>
      <c r="AN23" s="276"/>
      <c r="AO23" s="305"/>
      <c r="AP23" s="305"/>
      <c r="AQ23" s="305"/>
      <c r="AR23" s="276"/>
      <c r="AS23" s="261"/>
      <c r="AT23" s="261"/>
      <c r="AU23" s="261"/>
      <c r="AV23" s="276"/>
      <c r="AW23" s="318"/>
      <c r="AX23" s="318"/>
      <c r="AY23" s="318"/>
      <c r="AZ23" s="318"/>
      <c r="BA23" s="318"/>
      <c r="BB23" s="276"/>
    </row>
    <row r="24" s="230" customFormat="true" ht="15.95" customHeight="true" spans="1:54">
      <c r="A24" s="259" t="s">
        <v>316</v>
      </c>
      <c r="B24" s="256">
        <f t="shared" si="0"/>
        <v>0.8</v>
      </c>
      <c r="C24" s="256">
        <v>1</v>
      </c>
      <c r="D24" s="261"/>
      <c r="E24" s="261"/>
      <c r="F24" s="276"/>
      <c r="G24" s="256">
        <v>1</v>
      </c>
      <c r="H24" s="260"/>
      <c r="I24" s="291"/>
      <c r="J24" s="261"/>
      <c r="K24" s="261"/>
      <c r="L24" s="292"/>
      <c r="M24" s="292"/>
      <c r="N24" s="292"/>
      <c r="O24" s="292"/>
      <c r="P24" s="292"/>
      <c r="Q24" s="292"/>
      <c r="R24" s="292"/>
      <c r="S24" s="292"/>
      <c r="T24" s="297">
        <v>1</v>
      </c>
      <c r="U24" s="303">
        <v>220</v>
      </c>
      <c r="V24" s="304">
        <v>0.8</v>
      </c>
      <c r="W24" s="305"/>
      <c r="X24" s="261"/>
      <c r="Y24" s="261"/>
      <c r="Z24" s="276"/>
      <c r="AA24" s="261"/>
      <c r="AB24" s="261"/>
      <c r="AC24" s="261"/>
      <c r="AD24" s="261"/>
      <c r="AE24" s="276"/>
      <c r="AF24" s="274">
        <v>1</v>
      </c>
      <c r="AG24" s="274">
        <v>500</v>
      </c>
      <c r="AH24" s="274">
        <v>500</v>
      </c>
      <c r="AI24" s="276"/>
      <c r="AJ24" s="260"/>
      <c r="AK24" s="305"/>
      <c r="AL24" s="305"/>
      <c r="AM24" s="305"/>
      <c r="AN24" s="276"/>
      <c r="AO24" s="305"/>
      <c r="AP24" s="305"/>
      <c r="AQ24" s="305"/>
      <c r="AR24" s="276"/>
      <c r="AS24" s="261"/>
      <c r="AT24" s="261"/>
      <c r="AU24" s="261"/>
      <c r="AV24" s="276"/>
      <c r="AW24" s="318"/>
      <c r="AX24" s="318"/>
      <c r="AY24" s="318"/>
      <c r="AZ24" s="318"/>
      <c r="BA24" s="318"/>
      <c r="BB24" s="276"/>
    </row>
    <row r="25" s="230" customFormat="true" ht="15.95" customHeight="true" spans="1:54">
      <c r="A25" s="259" t="s">
        <v>317</v>
      </c>
      <c r="B25" s="256">
        <f t="shared" si="0"/>
        <v>0.08</v>
      </c>
      <c r="C25" s="256"/>
      <c r="D25" s="261"/>
      <c r="E25" s="261"/>
      <c r="F25" s="276"/>
      <c r="G25" s="261"/>
      <c r="H25" s="260"/>
      <c r="I25" s="291"/>
      <c r="J25" s="261"/>
      <c r="K25" s="261"/>
      <c r="L25" s="292"/>
      <c r="M25" s="292"/>
      <c r="N25" s="292"/>
      <c r="O25" s="292"/>
      <c r="P25" s="292"/>
      <c r="Q25" s="292"/>
      <c r="R25" s="292"/>
      <c r="S25" s="292"/>
      <c r="T25" s="297">
        <v>1</v>
      </c>
      <c r="U25" s="303">
        <v>32</v>
      </c>
      <c r="V25" s="304">
        <f t="shared" ref="V25:V28" si="7">0.0025*U25</f>
        <v>0.08</v>
      </c>
      <c r="W25" s="305"/>
      <c r="X25" s="261"/>
      <c r="Y25" s="261"/>
      <c r="Z25" s="276"/>
      <c r="AA25" s="261"/>
      <c r="AB25" s="261"/>
      <c r="AC25" s="261"/>
      <c r="AD25" s="261"/>
      <c r="AE25" s="276"/>
      <c r="AF25" s="292"/>
      <c r="AG25" s="292"/>
      <c r="AH25" s="292"/>
      <c r="AI25" s="276"/>
      <c r="AJ25" s="261"/>
      <c r="AK25" s="305"/>
      <c r="AL25" s="305"/>
      <c r="AM25" s="305"/>
      <c r="AN25" s="276"/>
      <c r="AO25" s="305"/>
      <c r="AP25" s="305"/>
      <c r="AQ25" s="305"/>
      <c r="AR25" s="276"/>
      <c r="AS25" s="261"/>
      <c r="AT25" s="261"/>
      <c r="AU25" s="261"/>
      <c r="AV25" s="276"/>
      <c r="AW25" s="318"/>
      <c r="AX25" s="318"/>
      <c r="AY25" s="318"/>
      <c r="AZ25" s="318"/>
      <c r="BA25" s="318"/>
      <c r="BB25" s="276"/>
    </row>
    <row r="26" s="230" customFormat="true" ht="15.95" customHeight="true" spans="1:54">
      <c r="A26" s="259" t="s">
        <v>318</v>
      </c>
      <c r="B26" s="256">
        <f t="shared" si="0"/>
        <v>0.08</v>
      </c>
      <c r="C26" s="256"/>
      <c r="D26" s="261"/>
      <c r="E26" s="261"/>
      <c r="F26" s="276"/>
      <c r="G26" s="261"/>
      <c r="H26" s="260"/>
      <c r="I26" s="291"/>
      <c r="J26" s="261"/>
      <c r="K26" s="261"/>
      <c r="L26" s="292"/>
      <c r="M26" s="292"/>
      <c r="N26" s="292"/>
      <c r="O26" s="292"/>
      <c r="P26" s="292"/>
      <c r="Q26" s="292"/>
      <c r="R26" s="292"/>
      <c r="S26" s="292"/>
      <c r="T26" s="297">
        <v>1</v>
      </c>
      <c r="U26" s="303">
        <v>32</v>
      </c>
      <c r="V26" s="304">
        <f t="shared" si="7"/>
        <v>0.08</v>
      </c>
      <c r="W26" s="305"/>
      <c r="X26" s="261"/>
      <c r="Y26" s="261"/>
      <c r="Z26" s="276"/>
      <c r="AA26" s="261"/>
      <c r="AB26" s="261"/>
      <c r="AC26" s="261"/>
      <c r="AD26" s="261"/>
      <c r="AE26" s="276"/>
      <c r="AF26" s="292"/>
      <c r="AG26" s="292"/>
      <c r="AH26" s="292"/>
      <c r="AI26" s="276"/>
      <c r="AJ26" s="261"/>
      <c r="AK26" s="305"/>
      <c r="AL26" s="305"/>
      <c r="AM26" s="305"/>
      <c r="AN26" s="276"/>
      <c r="AO26" s="305"/>
      <c r="AP26" s="305"/>
      <c r="AQ26" s="305"/>
      <c r="AR26" s="276"/>
      <c r="AS26" s="261"/>
      <c r="AT26" s="261"/>
      <c r="AU26" s="261"/>
      <c r="AV26" s="276"/>
      <c r="AW26" s="318"/>
      <c r="AX26" s="318"/>
      <c r="AY26" s="318"/>
      <c r="AZ26" s="318"/>
      <c r="BA26" s="318"/>
      <c r="BB26" s="276"/>
    </row>
    <row r="27" s="230" customFormat="true" ht="15.95" customHeight="true" spans="1:54">
      <c r="A27" s="259" t="s">
        <v>319</v>
      </c>
      <c r="B27" s="256">
        <f t="shared" si="0"/>
        <v>0.8</v>
      </c>
      <c r="C27" s="256"/>
      <c r="D27" s="261"/>
      <c r="E27" s="261"/>
      <c r="F27" s="276"/>
      <c r="G27" s="261"/>
      <c r="H27" s="260"/>
      <c r="I27" s="291"/>
      <c r="J27" s="261"/>
      <c r="K27" s="261"/>
      <c r="L27" s="292"/>
      <c r="M27" s="292"/>
      <c r="N27" s="292"/>
      <c r="O27" s="292"/>
      <c r="P27" s="292"/>
      <c r="Q27" s="292"/>
      <c r="R27" s="292"/>
      <c r="S27" s="292"/>
      <c r="T27" s="297">
        <v>1</v>
      </c>
      <c r="U27" s="303">
        <v>220</v>
      </c>
      <c r="V27" s="304">
        <v>0.8</v>
      </c>
      <c r="W27" s="305"/>
      <c r="X27" s="261"/>
      <c r="Y27" s="261"/>
      <c r="Z27" s="276"/>
      <c r="AA27" s="261"/>
      <c r="AB27" s="261"/>
      <c r="AC27" s="261"/>
      <c r="AD27" s="261"/>
      <c r="AE27" s="276"/>
      <c r="AF27" s="292"/>
      <c r="AG27" s="292"/>
      <c r="AH27" s="292"/>
      <c r="AI27" s="276"/>
      <c r="AJ27" s="261"/>
      <c r="AK27" s="305"/>
      <c r="AL27" s="305"/>
      <c r="AM27" s="305"/>
      <c r="AN27" s="276"/>
      <c r="AO27" s="305"/>
      <c r="AP27" s="305"/>
      <c r="AQ27" s="305"/>
      <c r="AR27" s="276"/>
      <c r="AS27" s="261"/>
      <c r="AT27" s="261"/>
      <c r="AU27" s="261"/>
      <c r="AV27" s="276"/>
      <c r="AW27" s="318"/>
      <c r="AX27" s="318"/>
      <c r="AY27" s="318"/>
      <c r="AZ27" s="318"/>
      <c r="BA27" s="318"/>
      <c r="BB27" s="276"/>
    </row>
    <row r="28" s="230" customFormat="true" ht="15.95" customHeight="true" spans="1:54">
      <c r="A28" s="259" t="s">
        <v>320</v>
      </c>
      <c r="B28" s="256">
        <f t="shared" si="0"/>
        <v>0.08</v>
      </c>
      <c r="C28" s="256"/>
      <c r="D28" s="261"/>
      <c r="E28" s="261"/>
      <c r="F28" s="276"/>
      <c r="G28" s="261"/>
      <c r="H28" s="260"/>
      <c r="I28" s="291"/>
      <c r="J28" s="261"/>
      <c r="K28" s="261"/>
      <c r="L28" s="292"/>
      <c r="M28" s="292"/>
      <c r="N28" s="292"/>
      <c r="O28" s="292"/>
      <c r="P28" s="292"/>
      <c r="Q28" s="292"/>
      <c r="R28" s="292"/>
      <c r="S28" s="292"/>
      <c r="T28" s="297">
        <v>1</v>
      </c>
      <c r="U28" s="303">
        <v>32</v>
      </c>
      <c r="V28" s="304">
        <f t="shared" si="7"/>
        <v>0.08</v>
      </c>
      <c r="W28" s="305"/>
      <c r="X28" s="261"/>
      <c r="Y28" s="261"/>
      <c r="Z28" s="276"/>
      <c r="AA28" s="261"/>
      <c r="AB28" s="261"/>
      <c r="AC28" s="261"/>
      <c r="AD28" s="261"/>
      <c r="AE28" s="276"/>
      <c r="AF28" s="292"/>
      <c r="AG28" s="292"/>
      <c r="AH28" s="292"/>
      <c r="AI28" s="276"/>
      <c r="AJ28" s="261"/>
      <c r="AK28" s="305"/>
      <c r="AL28" s="305"/>
      <c r="AM28" s="305"/>
      <c r="AN28" s="276"/>
      <c r="AO28" s="305"/>
      <c r="AP28" s="305"/>
      <c r="AQ28" s="305"/>
      <c r="AR28" s="276"/>
      <c r="AS28" s="261"/>
      <c r="AT28" s="261"/>
      <c r="AU28" s="261"/>
      <c r="AV28" s="276"/>
      <c r="AW28" s="318"/>
      <c r="AX28" s="318"/>
      <c r="AY28" s="318"/>
      <c r="AZ28" s="318"/>
      <c r="BA28" s="318"/>
      <c r="BB28" s="276"/>
    </row>
    <row r="29" s="230" customFormat="true" ht="15.95" customHeight="true" spans="1:54">
      <c r="A29" s="259" t="s">
        <v>321</v>
      </c>
      <c r="B29" s="256">
        <f t="shared" si="0"/>
        <v>1.52</v>
      </c>
      <c r="C29" s="256"/>
      <c r="D29" s="261"/>
      <c r="E29" s="261"/>
      <c r="F29" s="276"/>
      <c r="G29" s="261"/>
      <c r="H29" s="260"/>
      <c r="I29" s="291"/>
      <c r="J29" s="261"/>
      <c r="K29" s="261"/>
      <c r="L29" s="292"/>
      <c r="M29" s="292"/>
      <c r="N29" s="292"/>
      <c r="O29" s="292"/>
      <c r="P29" s="292"/>
      <c r="Q29" s="292"/>
      <c r="R29" s="292"/>
      <c r="S29" s="292"/>
      <c r="T29" s="297">
        <v>1</v>
      </c>
      <c r="U29" s="303">
        <f>240+220</f>
        <v>460</v>
      </c>
      <c r="V29" s="304">
        <f>0.72+0.8</f>
        <v>1.52</v>
      </c>
      <c r="W29" s="305"/>
      <c r="X29" s="261"/>
      <c r="Y29" s="261"/>
      <c r="Z29" s="276"/>
      <c r="AA29" s="261"/>
      <c r="AB29" s="261"/>
      <c r="AC29" s="261"/>
      <c r="AD29" s="261"/>
      <c r="AE29" s="276"/>
      <c r="AF29" s="292"/>
      <c r="AG29" s="292"/>
      <c r="AH29" s="292"/>
      <c r="AI29" s="276"/>
      <c r="AJ29" s="261"/>
      <c r="AK29" s="305"/>
      <c r="AL29" s="305"/>
      <c r="AM29" s="305"/>
      <c r="AN29" s="276"/>
      <c r="AO29" s="305"/>
      <c r="AP29" s="305"/>
      <c r="AQ29" s="305"/>
      <c r="AR29" s="276"/>
      <c r="AS29" s="261"/>
      <c r="AT29" s="261"/>
      <c r="AU29" s="261"/>
      <c r="AV29" s="276"/>
      <c r="AW29" s="318"/>
      <c r="AX29" s="318"/>
      <c r="AY29" s="318"/>
      <c r="AZ29" s="318"/>
      <c r="BA29" s="318"/>
      <c r="BB29" s="276"/>
    </row>
    <row r="30" s="230" customFormat="true" ht="15.95" customHeight="true" spans="1:54">
      <c r="A30" s="259" t="s">
        <v>322</v>
      </c>
      <c r="B30" s="256">
        <f t="shared" si="0"/>
        <v>0.08</v>
      </c>
      <c r="C30" s="256"/>
      <c r="D30" s="261"/>
      <c r="E30" s="261"/>
      <c r="F30" s="276"/>
      <c r="G30" s="261"/>
      <c r="H30" s="260"/>
      <c r="I30" s="291"/>
      <c r="J30" s="261"/>
      <c r="K30" s="261"/>
      <c r="L30" s="292"/>
      <c r="M30" s="292"/>
      <c r="N30" s="292"/>
      <c r="O30" s="292"/>
      <c r="P30" s="292"/>
      <c r="Q30" s="292"/>
      <c r="R30" s="292"/>
      <c r="S30" s="292"/>
      <c r="T30" s="297">
        <v>1</v>
      </c>
      <c r="U30" s="303">
        <v>32</v>
      </c>
      <c r="V30" s="304">
        <f t="shared" ref="V30:V34" si="8">0.0025*U30</f>
        <v>0.08</v>
      </c>
      <c r="W30" s="305"/>
      <c r="X30" s="261"/>
      <c r="Y30" s="261"/>
      <c r="Z30" s="276"/>
      <c r="AA30" s="261"/>
      <c r="AB30" s="261"/>
      <c r="AC30" s="261"/>
      <c r="AD30" s="261"/>
      <c r="AE30" s="276"/>
      <c r="AF30" s="292"/>
      <c r="AG30" s="292"/>
      <c r="AH30" s="292"/>
      <c r="AI30" s="276"/>
      <c r="AJ30" s="261"/>
      <c r="AK30" s="305"/>
      <c r="AL30" s="305"/>
      <c r="AM30" s="305"/>
      <c r="AN30" s="276"/>
      <c r="AO30" s="305"/>
      <c r="AP30" s="305"/>
      <c r="AQ30" s="305"/>
      <c r="AR30" s="276"/>
      <c r="AS30" s="261"/>
      <c r="AT30" s="261"/>
      <c r="AU30" s="261"/>
      <c r="AV30" s="276"/>
      <c r="AW30" s="318"/>
      <c r="AX30" s="318"/>
      <c r="AY30" s="318"/>
      <c r="AZ30" s="318"/>
      <c r="BA30" s="318"/>
      <c r="BB30" s="276"/>
    </row>
    <row r="31" s="230" customFormat="true" ht="15.95" customHeight="true" spans="1:54">
      <c r="A31" s="259" t="s">
        <v>323</v>
      </c>
      <c r="B31" s="256">
        <f t="shared" si="0"/>
        <v>0.08</v>
      </c>
      <c r="C31" s="256"/>
      <c r="D31" s="261"/>
      <c r="E31" s="261"/>
      <c r="F31" s="276"/>
      <c r="G31" s="261"/>
      <c r="H31" s="260"/>
      <c r="I31" s="291"/>
      <c r="J31" s="261"/>
      <c r="K31" s="261"/>
      <c r="L31" s="292"/>
      <c r="M31" s="292"/>
      <c r="N31" s="292"/>
      <c r="O31" s="292"/>
      <c r="P31" s="292"/>
      <c r="Q31" s="292"/>
      <c r="R31" s="292"/>
      <c r="S31" s="292"/>
      <c r="T31" s="297">
        <v>1</v>
      </c>
      <c r="U31" s="303">
        <v>32</v>
      </c>
      <c r="V31" s="304">
        <f t="shared" si="8"/>
        <v>0.08</v>
      </c>
      <c r="W31" s="305"/>
      <c r="X31" s="261"/>
      <c r="Y31" s="261"/>
      <c r="Z31" s="276"/>
      <c r="AA31" s="261"/>
      <c r="AB31" s="261"/>
      <c r="AC31" s="261"/>
      <c r="AD31" s="261"/>
      <c r="AE31" s="276"/>
      <c r="AF31" s="292"/>
      <c r="AG31" s="292"/>
      <c r="AH31" s="292"/>
      <c r="AI31" s="276"/>
      <c r="AJ31" s="261"/>
      <c r="AK31" s="305"/>
      <c r="AL31" s="305"/>
      <c r="AM31" s="305"/>
      <c r="AN31" s="276"/>
      <c r="AO31" s="305"/>
      <c r="AP31" s="305"/>
      <c r="AQ31" s="305"/>
      <c r="AR31" s="276"/>
      <c r="AS31" s="261"/>
      <c r="AT31" s="261"/>
      <c r="AU31" s="261"/>
      <c r="AV31" s="276"/>
      <c r="AW31" s="318"/>
      <c r="AX31" s="318"/>
      <c r="AY31" s="318"/>
      <c r="AZ31" s="318"/>
      <c r="BA31" s="318"/>
      <c r="BB31" s="276"/>
    </row>
    <row r="32" s="230" customFormat="true" ht="15.95" customHeight="true" spans="1:54">
      <c r="A32" s="259" t="s">
        <v>324</v>
      </c>
      <c r="B32" s="256">
        <f t="shared" si="0"/>
        <v>0.8</v>
      </c>
      <c r="C32" s="256"/>
      <c r="D32" s="261"/>
      <c r="E32" s="261"/>
      <c r="F32" s="276"/>
      <c r="G32" s="261"/>
      <c r="H32" s="260"/>
      <c r="I32" s="291"/>
      <c r="J32" s="261"/>
      <c r="K32" s="261"/>
      <c r="L32" s="292"/>
      <c r="M32" s="292"/>
      <c r="N32" s="292"/>
      <c r="O32" s="292"/>
      <c r="P32" s="292"/>
      <c r="Q32" s="292"/>
      <c r="R32" s="292"/>
      <c r="S32" s="292"/>
      <c r="T32" s="297">
        <v>1</v>
      </c>
      <c r="U32" s="303">
        <v>220</v>
      </c>
      <c r="V32" s="304">
        <v>0.8</v>
      </c>
      <c r="W32" s="305"/>
      <c r="X32" s="261"/>
      <c r="Y32" s="261"/>
      <c r="Z32" s="276"/>
      <c r="AA32" s="261"/>
      <c r="AB32" s="261"/>
      <c r="AC32" s="261"/>
      <c r="AD32" s="261"/>
      <c r="AE32" s="276"/>
      <c r="AF32" s="292"/>
      <c r="AG32" s="292"/>
      <c r="AH32" s="292"/>
      <c r="AI32" s="276"/>
      <c r="AJ32" s="261"/>
      <c r="AK32" s="305"/>
      <c r="AL32" s="305"/>
      <c r="AM32" s="305"/>
      <c r="AN32" s="276"/>
      <c r="AO32" s="305"/>
      <c r="AP32" s="305"/>
      <c r="AQ32" s="305"/>
      <c r="AR32" s="276"/>
      <c r="AS32" s="261"/>
      <c r="AT32" s="261"/>
      <c r="AU32" s="261"/>
      <c r="AV32" s="276"/>
      <c r="AW32" s="318"/>
      <c r="AX32" s="318"/>
      <c r="AY32" s="318"/>
      <c r="AZ32" s="318"/>
      <c r="BA32" s="318"/>
      <c r="BB32" s="276"/>
    </row>
    <row r="33" s="230" customFormat="true" ht="15.95" customHeight="true" spans="1:54">
      <c r="A33" s="259" t="s">
        <v>325</v>
      </c>
      <c r="B33" s="256">
        <f t="shared" si="0"/>
        <v>0.08</v>
      </c>
      <c r="C33" s="256"/>
      <c r="D33" s="261"/>
      <c r="E33" s="261"/>
      <c r="F33" s="276"/>
      <c r="G33" s="261"/>
      <c r="H33" s="260"/>
      <c r="I33" s="291"/>
      <c r="J33" s="261"/>
      <c r="K33" s="261"/>
      <c r="L33" s="292"/>
      <c r="M33" s="292"/>
      <c r="N33" s="292"/>
      <c r="O33" s="292"/>
      <c r="P33" s="292"/>
      <c r="Q33" s="292"/>
      <c r="R33" s="292"/>
      <c r="S33" s="292"/>
      <c r="T33" s="297">
        <v>1</v>
      </c>
      <c r="U33" s="303">
        <v>32</v>
      </c>
      <c r="V33" s="304">
        <f t="shared" si="8"/>
        <v>0.08</v>
      </c>
      <c r="W33" s="305"/>
      <c r="X33" s="261"/>
      <c r="Y33" s="261"/>
      <c r="Z33" s="276"/>
      <c r="AA33" s="261"/>
      <c r="AB33" s="261"/>
      <c r="AC33" s="261"/>
      <c r="AD33" s="261"/>
      <c r="AE33" s="276"/>
      <c r="AF33" s="292"/>
      <c r="AG33" s="292"/>
      <c r="AH33" s="292"/>
      <c r="AI33" s="276"/>
      <c r="AJ33" s="261"/>
      <c r="AK33" s="305"/>
      <c r="AL33" s="305"/>
      <c r="AM33" s="305"/>
      <c r="AN33" s="276"/>
      <c r="AO33" s="305"/>
      <c r="AP33" s="305"/>
      <c r="AQ33" s="305"/>
      <c r="AR33" s="276"/>
      <c r="AS33" s="261"/>
      <c r="AT33" s="261"/>
      <c r="AU33" s="261"/>
      <c r="AV33" s="276"/>
      <c r="AW33" s="318"/>
      <c r="AX33" s="318"/>
      <c r="AY33" s="318"/>
      <c r="AZ33" s="318"/>
      <c r="BA33" s="318"/>
      <c r="BB33" s="276"/>
    </row>
    <row r="34" s="230" customFormat="true" ht="15.95" customHeight="true" spans="1:54">
      <c r="A34" s="259" t="s">
        <v>326</v>
      </c>
      <c r="B34" s="256">
        <f t="shared" si="0"/>
        <v>0.08</v>
      </c>
      <c r="C34" s="256"/>
      <c r="D34" s="261"/>
      <c r="E34" s="261"/>
      <c r="F34" s="276"/>
      <c r="G34" s="261"/>
      <c r="H34" s="260"/>
      <c r="I34" s="291"/>
      <c r="J34" s="261"/>
      <c r="K34" s="261"/>
      <c r="L34" s="292"/>
      <c r="M34" s="292"/>
      <c r="N34" s="292"/>
      <c r="O34" s="292"/>
      <c r="P34" s="292"/>
      <c r="Q34" s="292"/>
      <c r="R34" s="292"/>
      <c r="S34" s="292"/>
      <c r="T34" s="297">
        <v>1</v>
      </c>
      <c r="U34" s="303">
        <v>32</v>
      </c>
      <c r="V34" s="304">
        <f t="shared" si="8"/>
        <v>0.08</v>
      </c>
      <c r="W34" s="305"/>
      <c r="X34" s="261"/>
      <c r="Y34" s="261"/>
      <c r="Z34" s="276"/>
      <c r="AA34" s="261"/>
      <c r="AB34" s="261"/>
      <c r="AC34" s="261"/>
      <c r="AD34" s="261"/>
      <c r="AE34" s="276"/>
      <c r="AF34" s="292"/>
      <c r="AG34" s="292"/>
      <c r="AH34" s="292"/>
      <c r="AI34" s="276"/>
      <c r="AJ34" s="261"/>
      <c r="AK34" s="305"/>
      <c r="AL34" s="305"/>
      <c r="AM34" s="305"/>
      <c r="AN34" s="276"/>
      <c r="AO34" s="305"/>
      <c r="AP34" s="305"/>
      <c r="AQ34" s="305"/>
      <c r="AR34" s="276"/>
      <c r="AS34" s="261"/>
      <c r="AT34" s="261"/>
      <c r="AU34" s="261"/>
      <c r="AV34" s="276"/>
      <c r="AW34" s="318"/>
      <c r="AX34" s="318"/>
      <c r="AY34" s="318"/>
      <c r="AZ34" s="318"/>
      <c r="BA34" s="318"/>
      <c r="BB34" s="276"/>
    </row>
    <row r="35" s="230" customFormat="true" ht="15.95" customHeight="true" spans="1:54">
      <c r="A35" s="259" t="s">
        <v>327</v>
      </c>
      <c r="B35" s="256">
        <f t="shared" si="0"/>
        <v>0.8</v>
      </c>
      <c r="C35" s="256">
        <v>1</v>
      </c>
      <c r="D35" s="261"/>
      <c r="E35" s="261"/>
      <c r="F35" s="276"/>
      <c r="G35" s="256">
        <v>1</v>
      </c>
      <c r="H35" s="260"/>
      <c r="I35" s="291"/>
      <c r="J35" s="261"/>
      <c r="K35" s="261"/>
      <c r="L35" s="292"/>
      <c r="M35" s="292"/>
      <c r="N35" s="292"/>
      <c r="O35" s="292"/>
      <c r="P35" s="292"/>
      <c r="Q35" s="292"/>
      <c r="R35" s="292"/>
      <c r="S35" s="292"/>
      <c r="T35" s="297">
        <v>1</v>
      </c>
      <c r="U35" s="303">
        <v>220</v>
      </c>
      <c r="V35" s="304">
        <v>0.8</v>
      </c>
      <c r="W35" s="305"/>
      <c r="X35" s="261"/>
      <c r="Y35" s="261"/>
      <c r="Z35" s="276"/>
      <c r="AA35" s="261"/>
      <c r="AB35" s="261"/>
      <c r="AC35" s="261"/>
      <c r="AD35" s="261"/>
      <c r="AE35" s="276"/>
      <c r="AF35" s="274">
        <v>1</v>
      </c>
      <c r="AG35" s="274">
        <v>500</v>
      </c>
      <c r="AH35" s="274">
        <v>500</v>
      </c>
      <c r="AI35" s="276"/>
      <c r="AJ35" s="260"/>
      <c r="AK35" s="305"/>
      <c r="AL35" s="305"/>
      <c r="AM35" s="305"/>
      <c r="AN35" s="276"/>
      <c r="AO35" s="305"/>
      <c r="AP35" s="305"/>
      <c r="AQ35" s="305"/>
      <c r="AR35" s="276"/>
      <c r="AS35" s="261"/>
      <c r="AT35" s="261"/>
      <c r="AU35" s="261"/>
      <c r="AV35" s="276"/>
      <c r="AW35" s="318"/>
      <c r="AX35" s="318"/>
      <c r="AY35" s="318"/>
      <c r="AZ35" s="318"/>
      <c r="BA35" s="318"/>
      <c r="BB35" s="276"/>
    </row>
    <row r="36" s="230" customFormat="true" ht="15.95" customHeight="true" spans="1:54">
      <c r="A36" s="259" t="s">
        <v>269</v>
      </c>
      <c r="B36" s="256">
        <f t="shared" si="0"/>
        <v>0.08</v>
      </c>
      <c r="C36" s="256"/>
      <c r="D36" s="261"/>
      <c r="E36" s="261"/>
      <c r="F36" s="276"/>
      <c r="G36" s="261"/>
      <c r="H36" s="260"/>
      <c r="I36" s="291"/>
      <c r="J36" s="261"/>
      <c r="K36" s="261"/>
      <c r="L36" s="292"/>
      <c r="M36" s="292"/>
      <c r="N36" s="292"/>
      <c r="O36" s="292"/>
      <c r="P36" s="292"/>
      <c r="Q36" s="292"/>
      <c r="R36" s="292"/>
      <c r="S36" s="292"/>
      <c r="T36" s="297">
        <v>1</v>
      </c>
      <c r="U36" s="303">
        <v>32</v>
      </c>
      <c r="V36" s="304">
        <f t="shared" ref="V36:V40" si="9">0.0025*U36</f>
        <v>0.08</v>
      </c>
      <c r="W36" s="305"/>
      <c r="X36" s="261"/>
      <c r="Y36" s="261"/>
      <c r="Z36" s="276"/>
      <c r="AA36" s="261"/>
      <c r="AB36" s="261"/>
      <c r="AC36" s="261"/>
      <c r="AD36" s="261"/>
      <c r="AE36" s="276"/>
      <c r="AF36" s="292"/>
      <c r="AG36" s="292"/>
      <c r="AH36" s="292"/>
      <c r="AI36" s="276"/>
      <c r="AJ36" s="261"/>
      <c r="AK36" s="305"/>
      <c r="AL36" s="305"/>
      <c r="AM36" s="305"/>
      <c r="AN36" s="276"/>
      <c r="AO36" s="305"/>
      <c r="AP36" s="305"/>
      <c r="AQ36" s="305"/>
      <c r="AR36" s="276"/>
      <c r="AS36" s="261"/>
      <c r="AT36" s="261"/>
      <c r="AU36" s="261"/>
      <c r="AV36" s="276"/>
      <c r="AW36" s="318"/>
      <c r="AX36" s="318"/>
      <c r="AY36" s="318"/>
      <c r="AZ36" s="318"/>
      <c r="BA36" s="318"/>
      <c r="BB36" s="276"/>
    </row>
    <row r="37" s="230" customFormat="true" ht="15.95" customHeight="true" spans="1:54">
      <c r="A37" s="259" t="s">
        <v>328</v>
      </c>
      <c r="B37" s="256">
        <f t="shared" si="0"/>
        <v>0.08</v>
      </c>
      <c r="C37" s="256"/>
      <c r="D37" s="261"/>
      <c r="E37" s="261"/>
      <c r="F37" s="276"/>
      <c r="G37" s="261"/>
      <c r="H37" s="260"/>
      <c r="I37" s="291"/>
      <c r="J37" s="261"/>
      <c r="K37" s="261"/>
      <c r="L37" s="292"/>
      <c r="M37" s="292"/>
      <c r="N37" s="292"/>
      <c r="O37" s="292"/>
      <c r="P37" s="292"/>
      <c r="Q37" s="292"/>
      <c r="R37" s="292"/>
      <c r="S37" s="292"/>
      <c r="T37" s="297">
        <v>1</v>
      </c>
      <c r="U37" s="303">
        <v>32</v>
      </c>
      <c r="V37" s="304">
        <f t="shared" si="9"/>
        <v>0.08</v>
      </c>
      <c r="W37" s="305"/>
      <c r="X37" s="261"/>
      <c r="Y37" s="261"/>
      <c r="Z37" s="276"/>
      <c r="AA37" s="261"/>
      <c r="AB37" s="261"/>
      <c r="AC37" s="261"/>
      <c r="AD37" s="261"/>
      <c r="AE37" s="276"/>
      <c r="AF37" s="292"/>
      <c r="AG37" s="292"/>
      <c r="AH37" s="292"/>
      <c r="AI37" s="276"/>
      <c r="AJ37" s="261"/>
      <c r="AK37" s="305"/>
      <c r="AL37" s="305"/>
      <c r="AM37" s="305"/>
      <c r="AN37" s="276"/>
      <c r="AO37" s="305"/>
      <c r="AP37" s="305"/>
      <c r="AQ37" s="305"/>
      <c r="AR37" s="276"/>
      <c r="AS37" s="261"/>
      <c r="AT37" s="261"/>
      <c r="AU37" s="261"/>
      <c r="AV37" s="276"/>
      <c r="AW37" s="318"/>
      <c r="AX37" s="318"/>
      <c r="AY37" s="318"/>
      <c r="AZ37" s="318"/>
      <c r="BA37" s="318"/>
      <c r="BB37" s="276"/>
    </row>
    <row r="38" s="230" customFormat="true" ht="15.95" customHeight="true" spans="1:54">
      <c r="A38" s="259" t="s">
        <v>329</v>
      </c>
      <c r="B38" s="256">
        <f t="shared" si="0"/>
        <v>1.52</v>
      </c>
      <c r="C38" s="256"/>
      <c r="D38" s="261"/>
      <c r="E38" s="261"/>
      <c r="F38" s="276"/>
      <c r="G38" s="261"/>
      <c r="H38" s="260"/>
      <c r="I38" s="291"/>
      <c r="J38" s="261"/>
      <c r="K38" s="261"/>
      <c r="L38" s="292"/>
      <c r="M38" s="292"/>
      <c r="N38" s="292"/>
      <c r="O38" s="292"/>
      <c r="P38" s="292"/>
      <c r="Q38" s="292"/>
      <c r="R38" s="292"/>
      <c r="S38" s="292"/>
      <c r="T38" s="297">
        <v>1</v>
      </c>
      <c r="U38" s="303">
        <f>240+220</f>
        <v>460</v>
      </c>
      <c r="V38" s="304">
        <f>0.72+0.8</f>
        <v>1.52</v>
      </c>
      <c r="W38" s="305"/>
      <c r="X38" s="261"/>
      <c r="Y38" s="261"/>
      <c r="Z38" s="276"/>
      <c r="AA38" s="261"/>
      <c r="AB38" s="261"/>
      <c r="AC38" s="261"/>
      <c r="AD38" s="261"/>
      <c r="AE38" s="276"/>
      <c r="AF38" s="292"/>
      <c r="AG38" s="292"/>
      <c r="AH38" s="292"/>
      <c r="AI38" s="276"/>
      <c r="AJ38" s="261"/>
      <c r="AK38" s="305"/>
      <c r="AL38" s="305"/>
      <c r="AM38" s="305"/>
      <c r="AN38" s="276"/>
      <c r="AO38" s="305"/>
      <c r="AP38" s="305"/>
      <c r="AQ38" s="305"/>
      <c r="AR38" s="276"/>
      <c r="AS38" s="261"/>
      <c r="AT38" s="261"/>
      <c r="AU38" s="261"/>
      <c r="AV38" s="276"/>
      <c r="AW38" s="318"/>
      <c r="AX38" s="318"/>
      <c r="AY38" s="318"/>
      <c r="AZ38" s="318"/>
      <c r="BA38" s="318"/>
      <c r="BB38" s="276"/>
    </row>
    <row r="39" s="230" customFormat="true" ht="15.95" customHeight="true" spans="1:54">
      <c r="A39" s="259" t="s">
        <v>330</v>
      </c>
      <c r="B39" s="256">
        <f t="shared" si="0"/>
        <v>0.08</v>
      </c>
      <c r="C39" s="256"/>
      <c r="D39" s="261"/>
      <c r="E39" s="261"/>
      <c r="F39" s="276"/>
      <c r="G39" s="261"/>
      <c r="H39" s="260"/>
      <c r="I39" s="291"/>
      <c r="J39" s="261"/>
      <c r="K39" s="261"/>
      <c r="L39" s="292"/>
      <c r="M39" s="292"/>
      <c r="N39" s="292"/>
      <c r="O39" s="292"/>
      <c r="P39" s="292"/>
      <c r="Q39" s="292"/>
      <c r="R39" s="292"/>
      <c r="S39" s="292"/>
      <c r="T39" s="297">
        <v>1</v>
      </c>
      <c r="U39" s="303">
        <v>32</v>
      </c>
      <c r="V39" s="304">
        <f t="shared" si="9"/>
        <v>0.08</v>
      </c>
      <c r="W39" s="305"/>
      <c r="X39" s="261"/>
      <c r="Y39" s="261"/>
      <c r="Z39" s="276"/>
      <c r="AA39" s="303">
        <v>1</v>
      </c>
      <c r="AB39" s="261"/>
      <c r="AC39" s="261"/>
      <c r="AD39" s="261"/>
      <c r="AE39" s="276"/>
      <c r="AF39" s="292"/>
      <c r="AG39" s="292"/>
      <c r="AH39" s="292"/>
      <c r="AI39" s="276"/>
      <c r="AJ39" s="303"/>
      <c r="AK39" s="305"/>
      <c r="AL39" s="305"/>
      <c r="AM39" s="305"/>
      <c r="AN39" s="276"/>
      <c r="AO39" s="305"/>
      <c r="AP39" s="305"/>
      <c r="AQ39" s="305"/>
      <c r="AR39" s="276"/>
      <c r="AS39" s="261"/>
      <c r="AT39" s="261"/>
      <c r="AU39" s="261"/>
      <c r="AV39" s="276"/>
      <c r="AW39" s="318"/>
      <c r="AX39" s="318"/>
      <c r="AY39" s="318"/>
      <c r="AZ39" s="318"/>
      <c r="BA39" s="318"/>
      <c r="BB39" s="276"/>
    </row>
    <row r="40" s="230" customFormat="true" ht="15.95" customHeight="true" spans="1:54">
      <c r="A40" s="259" t="s">
        <v>331</v>
      </c>
      <c r="B40" s="256">
        <f t="shared" si="0"/>
        <v>0.08</v>
      </c>
      <c r="C40" s="256"/>
      <c r="D40" s="261"/>
      <c r="E40" s="261"/>
      <c r="F40" s="276"/>
      <c r="G40" s="261"/>
      <c r="H40" s="260"/>
      <c r="I40" s="291"/>
      <c r="J40" s="261"/>
      <c r="K40" s="261"/>
      <c r="L40" s="292"/>
      <c r="M40" s="292"/>
      <c r="N40" s="292"/>
      <c r="O40" s="292"/>
      <c r="P40" s="292"/>
      <c r="Q40" s="292"/>
      <c r="R40" s="292"/>
      <c r="S40" s="292"/>
      <c r="T40" s="297">
        <v>1</v>
      </c>
      <c r="U40" s="303">
        <v>32</v>
      </c>
      <c r="V40" s="304">
        <f t="shared" si="9"/>
        <v>0.08</v>
      </c>
      <c r="W40" s="305"/>
      <c r="X40" s="261"/>
      <c r="Y40" s="261"/>
      <c r="Z40" s="276"/>
      <c r="AA40" s="261"/>
      <c r="AB40" s="261"/>
      <c r="AC40" s="261"/>
      <c r="AD40" s="261"/>
      <c r="AE40" s="276"/>
      <c r="AF40" s="292"/>
      <c r="AG40" s="292"/>
      <c r="AH40" s="292"/>
      <c r="AI40" s="276"/>
      <c r="AJ40" s="261"/>
      <c r="AK40" s="305"/>
      <c r="AL40" s="305"/>
      <c r="AM40" s="305"/>
      <c r="AN40" s="276"/>
      <c r="AO40" s="305"/>
      <c r="AP40" s="305"/>
      <c r="AQ40" s="305"/>
      <c r="AR40" s="276"/>
      <c r="AS40" s="261"/>
      <c r="AT40" s="261"/>
      <c r="AU40" s="261"/>
      <c r="AV40" s="276"/>
      <c r="AW40" s="318"/>
      <c r="AX40" s="318"/>
      <c r="AY40" s="318"/>
      <c r="AZ40" s="318"/>
      <c r="BA40" s="318"/>
      <c r="BB40" s="276"/>
    </row>
    <row r="41" s="230" customFormat="true" ht="112" customHeight="true" spans="1:54">
      <c r="A41" s="262" t="s">
        <v>332</v>
      </c>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row>
  </sheetData>
  <mergeCells count="26">
    <mergeCell ref="A2:BB2"/>
    <mergeCell ref="J4:L4"/>
    <mergeCell ref="M4:S4"/>
    <mergeCell ref="T5:V5"/>
    <mergeCell ref="W5:Z5"/>
    <mergeCell ref="AA5:AE5"/>
    <mergeCell ref="AF5:AJ5"/>
    <mergeCell ref="AK5:AN5"/>
    <mergeCell ref="AO5:AR5"/>
    <mergeCell ref="AS5:AV5"/>
    <mergeCell ref="AW5:BB5"/>
    <mergeCell ref="A41:BB41"/>
    <mergeCell ref="A4:A6"/>
    <mergeCell ref="B4:B6"/>
    <mergeCell ref="J5:J6"/>
    <mergeCell ref="K5:K6"/>
    <mergeCell ref="L5:L6"/>
    <mergeCell ref="M5:M6"/>
    <mergeCell ref="N5:N6"/>
    <mergeCell ref="O5:O6"/>
    <mergeCell ref="P5:P6"/>
    <mergeCell ref="Q5:Q6"/>
    <mergeCell ref="R5:R6"/>
    <mergeCell ref="S5:S6"/>
    <mergeCell ref="C4:F5"/>
    <mergeCell ref="G4:I5"/>
  </mergeCells>
  <pageMargins left="0.393055555555556" right="0.196527777777778" top="0.393055555555556" bottom="0.2125" header="0.5" footer="0.5"/>
  <pageSetup paperSize="9" scale="35" fitToWidth="0" orientation="landscape" horizontalDpi="600"/>
  <headerFooter/>
</worksheet>
</file>

<file path=docProps/app.xml><?xml version="1.0" encoding="utf-8"?>
<Properties xmlns="http://schemas.openxmlformats.org/officeDocument/2006/extended-properties" xmlns:vt="http://schemas.openxmlformats.org/officeDocument/2006/docPropsVTypes">
  <Company>其</Company>
  <Application>WPS 表格</Application>
  <HeadingPairs>
    <vt:vector size="2" baseType="variant">
      <vt:variant>
        <vt:lpstr>工作表</vt:lpstr>
      </vt:variant>
      <vt:variant>
        <vt:i4>20</vt:i4>
      </vt:variant>
    </vt:vector>
  </HeadingPairs>
  <TitlesOfParts>
    <vt:vector size="20" baseType="lpstr">
      <vt:lpstr>附件1</vt:lpstr>
      <vt:lpstr>附件2</vt:lpstr>
      <vt:lpstr>附件2-1</vt:lpstr>
      <vt:lpstr>附件3</vt:lpstr>
      <vt:lpstr>附件4</vt:lpstr>
      <vt:lpstr>附件4-1</vt:lpstr>
      <vt:lpstr>附件4-2</vt:lpstr>
      <vt:lpstr>附件4-3</vt:lpstr>
      <vt:lpstr>附件4-4</vt:lpstr>
      <vt:lpstr>附件4-5</vt:lpstr>
      <vt:lpstr>附件4-6</vt:lpstr>
      <vt:lpstr>附件4-7</vt:lpstr>
      <vt:lpstr>附件4-8</vt:lpstr>
      <vt:lpstr>附件4-9</vt:lpstr>
      <vt:lpstr>附件4-10</vt:lpstr>
      <vt:lpstr>附件4-11</vt:lpstr>
      <vt:lpstr>附件4-12</vt:lpstr>
      <vt:lpstr>附件4-13</vt:lpstr>
      <vt:lpstr>附件5</vt: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李洛淼</dc:creator>
  <cp:lastModifiedBy>sbk-2</cp:lastModifiedBy>
  <dcterms:created xsi:type="dcterms:W3CDTF">2023-03-28T09:44:00Z</dcterms:created>
  <dcterms:modified xsi:type="dcterms:W3CDTF">2023-06-05T14:44:05Z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C90D7E0CF7419781B6246C649F8F0DE4</vt:lpwstr>
  </property>
</Properties>
</file>