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县市区" sheetId="1" r:id="rId1"/>
  </sheets>
  <definedNames>
    <definedName name="_xlnm.Print_Area" localSheetId="0">县市区!$A$1:$Y$11</definedName>
    <definedName name="_xlnm.Print_Titles" localSheetId="0">县市区!$A$3:$IT$6</definedName>
    <definedName name="_xlnm._FilterDatabase" localSheetId="0" hidden="1">县市区!$A$7:$IH$11</definedName>
  </definedNames>
  <calcPr calcId="144525"/>
</workbook>
</file>

<file path=xl/sharedStrings.xml><?xml version="1.0" encoding="utf-8"?>
<sst xmlns="http://schemas.openxmlformats.org/spreadsheetml/2006/main" count="43" uniqueCount="31">
  <si>
    <t>附件2</t>
  </si>
  <si>
    <t>2023年城乡义务教育公用经费补助资金明细表（县、区）</t>
  </si>
  <si>
    <t>地区</t>
  </si>
  <si>
    <t>城乡义务教育公用经费</t>
  </si>
  <si>
    <t>小规模小学和教学点公用经费补助资金</t>
  </si>
  <si>
    <t>义务教育随班就读公用经费补助金额</t>
  </si>
  <si>
    <t>应抵扣以前年度待清算资金</t>
  </si>
  <si>
    <r>
      <rPr>
        <sz val="11"/>
        <color rgb="FF000000"/>
        <rFont val="宋体"/>
        <charset val="134"/>
        <scheme val="major"/>
      </rPr>
      <t>已提前下达2023年城乡义务教育公用经费补助中省资金（韶财科教</t>
    </r>
    <r>
      <rPr>
        <sz val="11"/>
        <color rgb="FF000000"/>
        <rFont val="方正隶书_GBK"/>
        <charset val="134"/>
      </rPr>
      <t>〔</t>
    </r>
    <r>
      <rPr>
        <sz val="11"/>
        <color rgb="FF000000"/>
        <rFont val="宋体"/>
        <charset val="134"/>
        <scheme val="major"/>
      </rPr>
      <t>2022</t>
    </r>
    <r>
      <rPr>
        <sz val="11"/>
        <color rgb="FF000000"/>
        <rFont val="方正隶书_GBK"/>
        <charset val="134"/>
      </rPr>
      <t>〕</t>
    </r>
    <r>
      <rPr>
        <sz val="11"/>
        <color rgb="FF000000"/>
        <rFont val="宋体"/>
        <charset val="134"/>
        <scheme val="major"/>
      </rPr>
      <t>141号）</t>
    </r>
  </si>
  <si>
    <t>本次实际下达2023年城乡义务教育公用经费补助市级资金</t>
  </si>
  <si>
    <t>2021-2022学年城乡义务教育学校在校生（人）</t>
  </si>
  <si>
    <t>补助标准
（元/人）</t>
  </si>
  <si>
    <t>省财政分担比例</t>
  </si>
  <si>
    <t>应提前下达2023年城乡义务教育公用经费总额（万元）（按2021年学生人数）</t>
  </si>
  <si>
    <t>2021-2022学年不足100人的小规模小学及小学教学点个数（个）</t>
  </si>
  <si>
    <t>2021-2022学年不足100人的小规模小学及小学教学点在校生实有人数（人）</t>
  </si>
  <si>
    <t>资金安排差额人数（人）</t>
  </si>
  <si>
    <t>应安排小规模小学和教学点公用经费补助资金</t>
  </si>
  <si>
    <t>合计</t>
  </si>
  <si>
    <t>其中：省财政（含中央）分担</t>
  </si>
  <si>
    <t>市级应配套资金</t>
  </si>
  <si>
    <t>小学</t>
  </si>
  <si>
    <t>初中</t>
  </si>
  <si>
    <t>小计</t>
  </si>
  <si>
    <t>其中：随班就读人数</t>
  </si>
  <si>
    <t>省级资金</t>
  </si>
  <si>
    <t>市级资金</t>
  </si>
  <si>
    <t>-</t>
  </si>
  <si>
    <t>浈江区</t>
  </si>
  <si>
    <t>武江区</t>
  </si>
  <si>
    <t>曲江区</t>
  </si>
  <si>
    <t>始兴县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</si>
</sst>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#,##0.00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方正隶书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8" borderId="1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28" borderId="12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9" fillId="13" borderId="13" applyNumberFormat="false" applyAlignment="false" applyProtection="false">
      <alignment vertical="center"/>
    </xf>
    <xf numFmtId="0" fontId="25" fillId="28" borderId="14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33" borderId="17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1" applyFill="true" applyBorder="true" applyAlignment="true">
      <alignment horizontal="center" vertical="center" wrapText="true"/>
    </xf>
    <xf numFmtId="0" fontId="0" fillId="2" borderId="0" xfId="0" applyFill="true" applyBorder="true" applyAlignment="true">
      <alignment vertical="center"/>
    </xf>
    <xf numFmtId="0" fontId="2" fillId="0" borderId="0" xfId="1" applyFill="true" applyBorder="true" applyAlignment="true">
      <alignment horizontal="center" vertical="center"/>
    </xf>
    <xf numFmtId="178" fontId="1" fillId="0" borderId="0" xfId="0" applyNumberFormat="true" applyFont="true" applyFill="true" applyBorder="true" applyAlignment="true">
      <alignment horizontal="right" vertical="center"/>
    </xf>
    <xf numFmtId="178" fontId="2" fillId="0" borderId="0" xfId="1" applyNumberForma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1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right" vertical="center"/>
    </xf>
    <xf numFmtId="0" fontId="5" fillId="0" borderId="1" xfId="1" applyFont="true" applyFill="true" applyBorder="true" applyAlignment="true">
      <alignment horizontal="center" vertical="center"/>
    </xf>
    <xf numFmtId="178" fontId="6" fillId="0" borderId="2" xfId="0" applyNumberFormat="true" applyFont="true" applyFill="true" applyBorder="true" applyAlignment="true">
      <alignment horizontal="center" vertical="center"/>
    </xf>
    <xf numFmtId="178" fontId="6" fillId="0" borderId="3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0" fontId="2" fillId="2" borderId="4" xfId="1" applyFill="true" applyBorder="true" applyAlignment="true">
      <alignment horizontal="center" vertical="center"/>
    </xf>
    <xf numFmtId="178" fontId="1" fillId="2" borderId="4" xfId="0" applyNumberFormat="true" applyFont="true" applyFill="true" applyBorder="true" applyAlignment="true">
      <alignment horizontal="right" vertical="center"/>
    </xf>
    <xf numFmtId="0" fontId="2" fillId="0" borderId="1" xfId="1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right" vertical="center"/>
    </xf>
    <xf numFmtId="178" fontId="2" fillId="0" borderId="1" xfId="1" applyNumberFormat="true" applyFill="true" applyBorder="true" applyAlignment="true">
      <alignment horizontal="right" vertical="center"/>
    </xf>
    <xf numFmtId="178" fontId="6" fillId="0" borderId="5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6" xfId="0" applyNumberFormat="true" applyFont="true" applyFill="true" applyBorder="true" applyAlignment="true">
      <alignment horizontal="center" vertical="center" wrapText="true"/>
    </xf>
    <xf numFmtId="178" fontId="5" fillId="0" borderId="6" xfId="0" applyNumberFormat="true" applyFont="true" applyFill="true" applyBorder="true" applyAlignment="true">
      <alignment horizontal="center" vertical="center" wrapText="true"/>
    </xf>
    <xf numFmtId="178" fontId="7" fillId="0" borderId="6" xfId="0" applyNumberFormat="true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8" fontId="5" fillId="0" borderId="4" xfId="0" applyNumberFormat="true" applyFont="true" applyFill="true" applyBorder="true" applyAlignment="true">
      <alignment horizontal="center" vertical="center" wrapText="true"/>
    </xf>
    <xf numFmtId="178" fontId="7" fillId="0" borderId="4" xfId="0" applyNumberFormat="true" applyFont="true" applyFill="true" applyBorder="true" applyAlignment="true">
      <alignment horizontal="center" vertical="center" wrapText="true"/>
    </xf>
    <xf numFmtId="179" fontId="1" fillId="2" borderId="4" xfId="0" applyNumberFormat="true" applyFont="true" applyFill="true" applyBorder="true" applyAlignment="true">
      <alignment horizontal="right" vertical="center"/>
    </xf>
    <xf numFmtId="9" fontId="2" fillId="0" borderId="1" xfId="1" applyNumberFormat="true" applyFill="true" applyBorder="true" applyAlignment="true">
      <alignment horizontal="right" vertical="center"/>
    </xf>
    <xf numFmtId="179" fontId="1" fillId="0" borderId="1" xfId="0" applyNumberFormat="true" applyFont="true" applyFill="true" applyBorder="true" applyAlignment="true">
      <alignment horizontal="right" vertical="center"/>
    </xf>
    <xf numFmtId="178" fontId="1" fillId="0" borderId="0" xfId="0" applyNumberFormat="true" applyFont="true" applyFill="true" applyAlignment="true">
      <alignment horizontal="right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8" fontId="5" fillId="0" borderId="1" xfId="1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5" fillId="0" borderId="3" xfId="0" applyNumberFormat="true" applyFont="true" applyFill="true" applyBorder="true" applyAlignment="true">
      <alignment horizontal="center" vertical="center" wrapText="true"/>
    </xf>
    <xf numFmtId="178" fontId="5" fillId="0" borderId="3" xfId="0" applyNumberFormat="true" applyFont="true" applyFill="true" applyBorder="true" applyAlignment="true">
      <alignment vertical="center" wrapText="true"/>
    </xf>
    <xf numFmtId="178" fontId="7" fillId="0" borderId="7" xfId="0" applyNumberFormat="true" applyFont="true" applyFill="true" applyBorder="true" applyAlignment="true">
      <alignment horizontal="center" vertical="center" wrapText="true"/>
    </xf>
    <xf numFmtId="178" fontId="7" fillId="0" borderId="8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vertical="center" wrapText="true"/>
    </xf>
    <xf numFmtId="178" fontId="8" fillId="0" borderId="6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6" fillId="0" borderId="9" xfId="0" applyNumberFormat="true" applyFont="true" applyFill="true" applyBorder="true" applyAlignment="true">
      <alignment horizontal="center" vertical="center" wrapText="true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0" fontId="2" fillId="0" borderId="0" xfId="1" applyFill="true" applyBorder="true" applyAlignment="true">
      <alignment vertical="center"/>
    </xf>
    <xf numFmtId="178" fontId="6" fillId="0" borderId="6" xfId="0" applyNumberFormat="true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vertical="center"/>
    </xf>
  </cellXfs>
  <cellStyles count="50">
    <cellStyle name="常规" xfId="0" builtinId="0"/>
    <cellStyle name="常规_2012年全省义务教育在校生数情况表(报省财政厅）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C16"/>
  <sheetViews>
    <sheetView tabSelected="1" workbookViewId="0">
      <pane ySplit="6" topLeftCell="A7" activePane="bottomLeft" state="frozen"/>
      <selection/>
      <selection pane="bottomLeft" activeCell="F10" sqref="F10"/>
    </sheetView>
  </sheetViews>
  <sheetFormatPr defaultColWidth="9" defaultRowHeight="15.75"/>
  <cols>
    <col min="1" max="1" width="12.625" style="5" customWidth="true"/>
    <col min="2" max="2" width="8" style="6" customWidth="true"/>
    <col min="3" max="3" width="7.875" style="6" customWidth="true"/>
    <col min="4" max="4" width="6.5" style="6" customWidth="true"/>
    <col min="5" max="5" width="7.125" style="6" customWidth="true"/>
    <col min="6" max="6" width="6.375" style="6" customWidth="true"/>
    <col min="7" max="7" width="5.75" style="7" customWidth="true"/>
    <col min="8" max="8" width="5.5" style="7" customWidth="true"/>
    <col min="9" max="9" width="4.625" style="7" customWidth="true"/>
    <col min="10" max="10" width="12.125" style="6" customWidth="true"/>
    <col min="11" max="12" width="12.375" style="6" customWidth="true"/>
    <col min="13" max="13" width="7.375" style="6" customWidth="true"/>
    <col min="14" max="14" width="8.75" style="6" customWidth="true"/>
    <col min="15" max="15" width="8.125" style="6" customWidth="true"/>
    <col min="16" max="16" width="10.75" style="6" customWidth="true"/>
    <col min="17" max="17" width="10" style="6" customWidth="true"/>
    <col min="18" max="18" width="8.5" style="6" customWidth="true"/>
    <col min="19" max="19" width="9.375" style="6" customWidth="true"/>
    <col min="20" max="20" width="8.5" style="6" customWidth="true"/>
    <col min="21" max="21" width="9.5" style="6" customWidth="true"/>
    <col min="22" max="22" width="11.25" style="6" customWidth="true"/>
    <col min="23" max="23" width="10.75" style="6" customWidth="true"/>
    <col min="24" max="24" width="11.75" style="6" customWidth="true"/>
    <col min="25" max="25" width="12.75" style="6" customWidth="true"/>
    <col min="26" max="237" width="9" style="8"/>
    <col min="238" max="16384" width="9" style="9"/>
  </cols>
  <sheetData>
    <row r="1" ht="28" customHeight="true" spans="1:1">
      <c r="A1" s="10" t="s">
        <v>0</v>
      </c>
    </row>
    <row r="2" s="1" customFormat="true" ht="42" customHeight="true" spans="1:236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</row>
    <row r="3" s="2" customFormat="true" ht="39" customHeight="true" spans="1:236">
      <c r="A3" s="13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22"/>
      <c r="M3" s="34" t="s">
        <v>4</v>
      </c>
      <c r="N3" s="34"/>
      <c r="O3" s="34"/>
      <c r="P3" s="34"/>
      <c r="Q3" s="34"/>
      <c r="R3" s="34"/>
      <c r="S3" s="37" t="s">
        <v>5</v>
      </c>
      <c r="T3" s="37"/>
      <c r="U3" s="42"/>
      <c r="V3" s="37" t="s">
        <v>6</v>
      </c>
      <c r="W3" s="37"/>
      <c r="X3" s="43" t="s">
        <v>7</v>
      </c>
      <c r="Y3" s="48" t="s">
        <v>8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</row>
    <row r="4" s="2" customFormat="true" ht="51" customHeight="true" spans="1:236">
      <c r="A4" s="13"/>
      <c r="B4" s="16" t="s">
        <v>9</v>
      </c>
      <c r="C4" s="16"/>
      <c r="D4" s="16"/>
      <c r="E4" s="16"/>
      <c r="F4" s="16"/>
      <c r="G4" s="16" t="s">
        <v>10</v>
      </c>
      <c r="H4" s="16"/>
      <c r="I4" s="16" t="s">
        <v>11</v>
      </c>
      <c r="J4" s="23" t="s">
        <v>12</v>
      </c>
      <c r="K4" s="16"/>
      <c r="L4" s="16"/>
      <c r="M4" s="35" t="s">
        <v>13</v>
      </c>
      <c r="N4" s="35" t="s">
        <v>14</v>
      </c>
      <c r="O4" s="35" t="s">
        <v>15</v>
      </c>
      <c r="P4" s="36" t="s">
        <v>16</v>
      </c>
      <c r="Q4" s="38"/>
      <c r="R4" s="39"/>
      <c r="S4" s="23" t="s">
        <v>17</v>
      </c>
      <c r="T4" s="23" t="s">
        <v>18</v>
      </c>
      <c r="U4" s="44" t="s">
        <v>19</v>
      </c>
      <c r="V4" s="37"/>
      <c r="W4" s="37"/>
      <c r="X4" s="45"/>
      <c r="Y4" s="4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</row>
    <row r="5" s="3" customFormat="true" ht="30" customHeight="true" spans="1:25">
      <c r="A5" s="13"/>
      <c r="B5" s="16" t="s">
        <v>17</v>
      </c>
      <c r="C5" s="16" t="s">
        <v>20</v>
      </c>
      <c r="D5" s="16"/>
      <c r="E5" s="16" t="s">
        <v>21</v>
      </c>
      <c r="F5" s="16"/>
      <c r="G5" s="16" t="s">
        <v>20</v>
      </c>
      <c r="H5" s="16" t="s">
        <v>21</v>
      </c>
      <c r="I5" s="16"/>
      <c r="J5" s="24" t="s">
        <v>17</v>
      </c>
      <c r="K5" s="25" t="s">
        <v>18</v>
      </c>
      <c r="L5" s="26" t="s">
        <v>19</v>
      </c>
      <c r="M5" s="35"/>
      <c r="N5" s="35"/>
      <c r="O5" s="35"/>
      <c r="P5" s="24" t="s">
        <v>17</v>
      </c>
      <c r="Q5" s="25" t="s">
        <v>18</v>
      </c>
      <c r="R5" s="40" t="s">
        <v>19</v>
      </c>
      <c r="S5" s="23"/>
      <c r="T5" s="23"/>
      <c r="U5" s="44"/>
      <c r="V5" s="37"/>
      <c r="W5" s="37"/>
      <c r="X5" s="45"/>
      <c r="Y5" s="45"/>
    </row>
    <row r="6" s="3" customFormat="true" ht="75" customHeight="true" spans="1:25">
      <c r="A6" s="13"/>
      <c r="B6" s="16"/>
      <c r="C6" s="16" t="s">
        <v>22</v>
      </c>
      <c r="D6" s="16" t="s">
        <v>23</v>
      </c>
      <c r="E6" s="16" t="s">
        <v>22</v>
      </c>
      <c r="F6" s="16" t="s">
        <v>23</v>
      </c>
      <c r="G6" s="16"/>
      <c r="H6" s="16"/>
      <c r="I6" s="16"/>
      <c r="J6" s="27"/>
      <c r="K6" s="28"/>
      <c r="L6" s="29"/>
      <c r="M6" s="35"/>
      <c r="N6" s="35"/>
      <c r="O6" s="35"/>
      <c r="P6" s="27"/>
      <c r="Q6" s="28"/>
      <c r="R6" s="41"/>
      <c r="S6" s="23"/>
      <c r="T6" s="23"/>
      <c r="U6" s="44"/>
      <c r="V6" s="23" t="s">
        <v>24</v>
      </c>
      <c r="W6" s="23" t="s">
        <v>25</v>
      </c>
      <c r="X6" s="46"/>
      <c r="Y6" s="46"/>
    </row>
    <row r="7" s="4" customFormat="true" ht="30" customHeight="true" spans="1:237">
      <c r="A7" s="17" t="s">
        <v>17</v>
      </c>
      <c r="B7" s="18">
        <f t="shared" ref="B7:H7" si="0">SUM(B8:B11)</f>
        <v>138898</v>
      </c>
      <c r="C7" s="18">
        <f t="shared" si="0"/>
        <v>104575</v>
      </c>
      <c r="D7" s="18">
        <f t="shared" si="0"/>
        <v>326</v>
      </c>
      <c r="E7" s="18">
        <f t="shared" si="0"/>
        <v>34323</v>
      </c>
      <c r="F7" s="18">
        <f t="shared" si="0"/>
        <v>120</v>
      </c>
      <c r="G7" s="18"/>
      <c r="H7" s="18"/>
      <c r="I7" s="18" t="s">
        <v>26</v>
      </c>
      <c r="J7" s="30">
        <f t="shared" ref="J7:Y7" si="1">SUM(J8:J11)</f>
        <v>187191100</v>
      </c>
      <c r="K7" s="30">
        <f t="shared" si="1"/>
        <v>129370000</v>
      </c>
      <c r="L7" s="30">
        <f t="shared" si="1"/>
        <v>28910550</v>
      </c>
      <c r="M7" s="18">
        <f t="shared" si="1"/>
        <v>67</v>
      </c>
      <c r="N7" s="18">
        <f t="shared" si="1"/>
        <v>1958</v>
      </c>
      <c r="O7" s="18">
        <f t="shared" si="1"/>
        <v>4742</v>
      </c>
      <c r="P7" s="30">
        <f t="shared" si="1"/>
        <v>5453300</v>
      </c>
      <c r="Q7" s="30">
        <f t="shared" si="1"/>
        <v>4120000</v>
      </c>
      <c r="R7" s="30">
        <f t="shared" si="1"/>
        <v>666650</v>
      </c>
      <c r="S7" s="30">
        <f t="shared" si="1"/>
        <v>608900</v>
      </c>
      <c r="T7" s="30">
        <f t="shared" si="1"/>
        <v>440000</v>
      </c>
      <c r="U7" s="30">
        <f t="shared" si="1"/>
        <v>84450</v>
      </c>
      <c r="V7" s="30">
        <f t="shared" si="1"/>
        <v>-2210000</v>
      </c>
      <c r="W7" s="30">
        <f t="shared" si="1"/>
        <v>-352125</v>
      </c>
      <c r="X7" s="30">
        <f t="shared" si="1"/>
        <v>130840000</v>
      </c>
      <c r="Y7" s="30">
        <f t="shared" si="1"/>
        <v>29140625</v>
      </c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</row>
    <row r="8" ht="30" customHeight="true" spans="1:25">
      <c r="A8" s="19" t="s">
        <v>27</v>
      </c>
      <c r="B8" s="20">
        <v>37339</v>
      </c>
      <c r="C8" s="20">
        <v>28522</v>
      </c>
      <c r="D8" s="20">
        <v>55</v>
      </c>
      <c r="E8" s="20">
        <v>8817</v>
      </c>
      <c r="F8" s="20">
        <v>23</v>
      </c>
      <c r="G8" s="21">
        <v>1150</v>
      </c>
      <c r="H8" s="21">
        <v>1950</v>
      </c>
      <c r="I8" s="31">
        <v>0.6</v>
      </c>
      <c r="J8" s="32">
        <f t="shared" ref="J8:J11" si="2">C8*G8+E8*H8</f>
        <v>49993450</v>
      </c>
      <c r="K8" s="32">
        <v>30000000</v>
      </c>
      <c r="L8" s="32">
        <f t="shared" ref="L8:L11" si="3">(J8-K8)/2</f>
        <v>9996725</v>
      </c>
      <c r="M8" s="20">
        <v>10</v>
      </c>
      <c r="N8" s="20">
        <v>382</v>
      </c>
      <c r="O8" s="20">
        <f t="shared" ref="O8:O11" si="4">M8*100-N8</f>
        <v>618</v>
      </c>
      <c r="P8" s="32">
        <f t="shared" ref="P8:P11" si="5">O8*G8</f>
        <v>710700</v>
      </c>
      <c r="Q8" s="32">
        <v>430000</v>
      </c>
      <c r="R8" s="32">
        <f t="shared" ref="R8:R11" si="6">(P8-Q8)/2</f>
        <v>140350</v>
      </c>
      <c r="S8" s="32">
        <f t="shared" ref="S8:S11" si="7">D8*G8+F8*H8</f>
        <v>108100</v>
      </c>
      <c r="T8" s="32">
        <v>60000</v>
      </c>
      <c r="U8" s="32">
        <f t="shared" ref="U8:U11" si="8">(S8-T8)/2</f>
        <v>24050</v>
      </c>
      <c r="V8" s="32">
        <v>-70000</v>
      </c>
      <c r="W8" s="32">
        <v>-56100</v>
      </c>
      <c r="X8" s="32">
        <v>30300000</v>
      </c>
      <c r="Y8" s="32">
        <f t="shared" ref="Y8:Y11" si="9">L8+R8-U8+W8</f>
        <v>10056925</v>
      </c>
    </row>
    <row r="9" ht="30" customHeight="true" spans="1:25">
      <c r="A9" s="19" t="s">
        <v>28</v>
      </c>
      <c r="B9" s="20">
        <v>40028</v>
      </c>
      <c r="C9" s="20">
        <v>32665</v>
      </c>
      <c r="D9" s="20">
        <v>100</v>
      </c>
      <c r="E9" s="20">
        <v>7363</v>
      </c>
      <c r="F9" s="20">
        <v>14</v>
      </c>
      <c r="G9" s="21">
        <v>1150</v>
      </c>
      <c r="H9" s="21">
        <v>1950</v>
      </c>
      <c r="I9" s="31">
        <v>0.6</v>
      </c>
      <c r="J9" s="32">
        <f t="shared" si="2"/>
        <v>51922600</v>
      </c>
      <c r="K9" s="32">
        <v>31150000</v>
      </c>
      <c r="L9" s="32">
        <f t="shared" si="3"/>
        <v>10386300</v>
      </c>
      <c r="M9" s="20">
        <v>9</v>
      </c>
      <c r="N9" s="20">
        <v>434</v>
      </c>
      <c r="O9" s="20">
        <f t="shared" si="4"/>
        <v>466</v>
      </c>
      <c r="P9" s="32">
        <f t="shared" si="5"/>
        <v>535900</v>
      </c>
      <c r="Q9" s="32">
        <v>320000</v>
      </c>
      <c r="R9" s="32">
        <f t="shared" si="6"/>
        <v>107950</v>
      </c>
      <c r="S9" s="32">
        <f t="shared" si="7"/>
        <v>142300</v>
      </c>
      <c r="T9" s="32">
        <v>90000</v>
      </c>
      <c r="U9" s="32">
        <f t="shared" si="8"/>
        <v>26150</v>
      </c>
      <c r="V9" s="32"/>
      <c r="W9" s="32"/>
      <c r="X9" s="32">
        <v>31380000</v>
      </c>
      <c r="Y9" s="32">
        <f t="shared" si="9"/>
        <v>10468100</v>
      </c>
    </row>
    <row r="10" ht="30" customHeight="true" spans="1:25">
      <c r="A10" s="19" t="s">
        <v>29</v>
      </c>
      <c r="B10" s="20">
        <v>35756</v>
      </c>
      <c r="C10" s="20">
        <v>24994</v>
      </c>
      <c r="D10" s="20">
        <v>104</v>
      </c>
      <c r="E10" s="20">
        <v>10762</v>
      </c>
      <c r="F10" s="20">
        <v>41</v>
      </c>
      <c r="G10" s="21">
        <v>1150</v>
      </c>
      <c r="H10" s="21">
        <v>1950</v>
      </c>
      <c r="I10" s="31">
        <v>0.8</v>
      </c>
      <c r="J10" s="32">
        <f t="shared" si="2"/>
        <v>49729000</v>
      </c>
      <c r="K10" s="32">
        <v>39780000</v>
      </c>
      <c r="L10" s="32">
        <f t="shared" si="3"/>
        <v>4974500</v>
      </c>
      <c r="M10" s="20">
        <v>30</v>
      </c>
      <c r="N10" s="20">
        <v>776</v>
      </c>
      <c r="O10" s="20">
        <f t="shared" si="4"/>
        <v>2224</v>
      </c>
      <c r="P10" s="32">
        <f t="shared" si="5"/>
        <v>2557600</v>
      </c>
      <c r="Q10" s="32">
        <v>2050000</v>
      </c>
      <c r="R10" s="32">
        <f t="shared" si="6"/>
        <v>253800</v>
      </c>
      <c r="S10" s="32">
        <f t="shared" si="7"/>
        <v>199550</v>
      </c>
      <c r="T10" s="32">
        <v>160000</v>
      </c>
      <c r="U10" s="32">
        <f t="shared" si="8"/>
        <v>19775</v>
      </c>
      <c r="V10" s="32">
        <v>-1240000</v>
      </c>
      <c r="W10" s="32">
        <v>-168600</v>
      </c>
      <c r="X10" s="32">
        <v>40430000</v>
      </c>
      <c r="Y10" s="32">
        <f t="shared" si="9"/>
        <v>5039925</v>
      </c>
    </row>
    <row r="11" ht="30" customHeight="true" spans="1:25">
      <c r="A11" s="19" t="s">
        <v>30</v>
      </c>
      <c r="B11" s="20">
        <v>25775</v>
      </c>
      <c r="C11" s="20">
        <v>18394</v>
      </c>
      <c r="D11" s="20">
        <v>67</v>
      </c>
      <c r="E11" s="20">
        <v>7381</v>
      </c>
      <c r="F11" s="20">
        <v>42</v>
      </c>
      <c r="G11" s="21">
        <v>1150</v>
      </c>
      <c r="H11" s="21">
        <v>1950</v>
      </c>
      <c r="I11" s="31">
        <v>0.8</v>
      </c>
      <c r="J11" s="32">
        <f t="shared" si="2"/>
        <v>35546050</v>
      </c>
      <c r="K11" s="32">
        <v>28440000</v>
      </c>
      <c r="L11" s="32">
        <f t="shared" si="3"/>
        <v>3553025</v>
      </c>
      <c r="M11" s="20">
        <v>18</v>
      </c>
      <c r="N11" s="20">
        <v>366</v>
      </c>
      <c r="O11" s="20">
        <f t="shared" si="4"/>
        <v>1434</v>
      </c>
      <c r="P11" s="32">
        <f t="shared" si="5"/>
        <v>1649100</v>
      </c>
      <c r="Q11" s="32">
        <v>1320000</v>
      </c>
      <c r="R11" s="32">
        <f t="shared" si="6"/>
        <v>164550</v>
      </c>
      <c r="S11" s="32">
        <f t="shared" si="7"/>
        <v>158950</v>
      </c>
      <c r="T11" s="32">
        <v>130000</v>
      </c>
      <c r="U11" s="32">
        <f t="shared" si="8"/>
        <v>14475</v>
      </c>
      <c r="V11" s="32">
        <v>-900000</v>
      </c>
      <c r="W11" s="32">
        <v>-127425</v>
      </c>
      <c r="X11" s="32">
        <v>28730000</v>
      </c>
      <c r="Y11" s="32">
        <f t="shared" si="9"/>
        <v>3575675</v>
      </c>
    </row>
    <row r="16" spans="10:12">
      <c r="J16" s="33"/>
      <c r="K16" s="33"/>
      <c r="L16" s="33"/>
    </row>
  </sheetData>
  <mergeCells count="30">
    <mergeCell ref="A2:Y2"/>
    <mergeCell ref="B3:L3"/>
    <mergeCell ref="M3:R3"/>
    <mergeCell ref="S3:U3"/>
    <mergeCell ref="B4:F4"/>
    <mergeCell ref="G4:H4"/>
    <mergeCell ref="J4:L4"/>
    <mergeCell ref="P4:R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4:M6"/>
    <mergeCell ref="N4:N6"/>
    <mergeCell ref="O4:O6"/>
    <mergeCell ref="P5:P6"/>
    <mergeCell ref="Q5:Q6"/>
    <mergeCell ref="R5:R6"/>
    <mergeCell ref="S4:S6"/>
    <mergeCell ref="T4:T6"/>
    <mergeCell ref="U4:U6"/>
    <mergeCell ref="X3:X6"/>
    <mergeCell ref="Y3:Y6"/>
    <mergeCell ref="V3:W5"/>
  </mergeCells>
  <pageMargins left="0.236111111111111" right="0.471527777777778" top="0.802777777777778" bottom="0.605555555555556" header="0.310416666666667" footer="0.310416666666667"/>
  <pageSetup paperSize="9" scale="62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2023-03-07T16:46:00Z</dcterms:created>
  <dcterms:modified xsi:type="dcterms:W3CDTF">2023-03-09T14:48:50Z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