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附件1" sheetId="2" r:id="rId1"/>
    <sheet name="附件2" sheetId="3" r:id="rId2"/>
  </sheets>
  <definedNames>
    <definedName name="_xlnm.Print_Titles" localSheetId="0">附件1!$2:$2</definedName>
    <definedName name="_xlnm._FilterDatabase" localSheetId="0" hidden="1">附件1!$Q$4:$R$4</definedName>
    <definedName name="_xlnm._FilterDatabase" localSheetId="1" hidden="1">附件2!$A$5:$M$6</definedName>
  </definedNames>
  <calcPr calcId="144525"/>
</workbook>
</file>

<file path=xl/sharedStrings.xml><?xml version="1.0" encoding="utf-8"?>
<sst xmlns="http://schemas.openxmlformats.org/spreadsheetml/2006/main" count="58" uniqueCount="33">
  <si>
    <t>附件1</t>
  </si>
  <si>
    <t>2023年及清算下达2022年义务教育阶段残疾学生公用经费补助资金明细表</t>
  </si>
  <si>
    <t>地区</t>
  </si>
  <si>
    <t>2021学年义务教育阶段残疾学生数(人)</t>
  </si>
  <si>
    <t>2021学年特殊教育学校义务教育阶段(人)</t>
  </si>
  <si>
    <t>2021学年随班就读、送教上门(人)</t>
  </si>
  <si>
    <t>提前下达2023年公用经费（元）</t>
  </si>
  <si>
    <t>清算2022年公用经费（元）</t>
  </si>
  <si>
    <t>此次下达资金（元）</t>
  </si>
  <si>
    <t>小学生</t>
  </si>
  <si>
    <t>初中生</t>
  </si>
  <si>
    <t>省资金</t>
  </si>
  <si>
    <t>市资金</t>
  </si>
  <si>
    <t>小计</t>
  </si>
  <si>
    <t>视力残疾</t>
  </si>
  <si>
    <t>听力残疾</t>
  </si>
  <si>
    <t>智力残疾</t>
  </si>
  <si>
    <t>其他残疾</t>
  </si>
  <si>
    <t>合计</t>
  </si>
  <si>
    <t>省财政应下达金额</t>
  </si>
  <si>
    <t>市财政应下达金额</t>
  </si>
  <si>
    <t>2022年已下达金额</t>
  </si>
  <si>
    <t>本次清算金额</t>
  </si>
  <si>
    <t>其中：省级资金</t>
  </si>
  <si>
    <t>其中：市级资金</t>
  </si>
  <si>
    <t>韶关市第一中学</t>
  </si>
  <si>
    <t>广东北江中学</t>
  </si>
  <si>
    <t>韶关市田家炳中学</t>
  </si>
  <si>
    <t>韶关市特殊教育学校</t>
  </si>
  <si>
    <t>韶州中学</t>
  </si>
  <si>
    <t>附件2</t>
  </si>
  <si>
    <t>2023年义务教育阶段残疾学生课本费补助资金明细表</t>
  </si>
  <si>
    <t>核定下达金额(万）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</si>
</sst>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#,##0_ ;[Red]\-#,##0\ "/>
  </numFmts>
  <fonts count="34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9"/>
      <name val="宋体"/>
      <charset val="134"/>
      <scheme val="major"/>
    </font>
    <font>
      <sz val="11"/>
      <color rgb="FF000000"/>
      <name val="宋体"/>
      <charset val="134"/>
    </font>
    <font>
      <b/>
      <sz val="10"/>
      <color rgb="FF000000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4" borderId="14" applyNumberFormat="0" applyAlignment="0" applyProtection="0">
      <alignment vertical="center"/>
    </xf>
    <xf numFmtId="0" fontId="31" fillId="14" borderId="18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8" fillId="0" borderId="0" xfId="0" applyFont="1" applyFill="1">
      <alignment vertical="center"/>
    </xf>
    <xf numFmtId="0" fontId="2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2" borderId="2" xfId="0" applyFont="1" applyFill="1" applyBorder="1">
      <alignment vertical="center"/>
    </xf>
    <xf numFmtId="41" fontId="0" fillId="0" borderId="1" xfId="0" applyNumberFormat="1" applyFill="1" applyBorder="1" applyAlignment="1">
      <alignment vertical="center"/>
    </xf>
    <xf numFmtId="177" fontId="13" fillId="0" borderId="2" xfId="0" applyNumberFormat="1" applyFont="1" applyFill="1" applyBorder="1" applyAlignment="1">
      <alignment horizontal="left" vertical="center"/>
    </xf>
    <xf numFmtId="41" fontId="0" fillId="0" borderId="2" xfId="0" applyNumberFormat="1" applyFont="1" applyFill="1" applyBorder="1">
      <alignment vertical="center"/>
    </xf>
    <xf numFmtId="41" fontId="0" fillId="0" borderId="2" xfId="0" applyNumberFormat="1" applyFill="1" applyBorder="1" applyAlignment="1">
      <alignment vertical="center"/>
    </xf>
    <xf numFmtId="0" fontId="7" fillId="0" borderId="2" xfId="0" applyFont="1" applyBorder="1">
      <alignment vertical="center"/>
    </xf>
    <xf numFmtId="0" fontId="7" fillId="2" borderId="2" xfId="0" applyFont="1" applyFill="1" applyBorder="1">
      <alignment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vertical="center" wrapText="1"/>
    </xf>
    <xf numFmtId="0" fontId="8" fillId="0" borderId="2" xfId="0" applyFont="1" applyFill="1" applyBorder="1">
      <alignment vertical="center"/>
    </xf>
    <xf numFmtId="41" fontId="0" fillId="0" borderId="2" xfId="0" applyNumberFormat="1" applyFill="1" applyBorder="1">
      <alignment vertical="center"/>
    </xf>
    <xf numFmtId="41" fontId="8" fillId="0" borderId="2" xfId="0" applyNumberFormat="1" applyFont="1" applyFill="1" applyBorder="1" applyAlignment="1">
      <alignment vertical="center"/>
    </xf>
    <xf numFmtId="41" fontId="7" fillId="0" borderId="2" xfId="0" applyNumberFormat="1" applyFont="1" applyFill="1" applyBorder="1">
      <alignment vertical="center"/>
    </xf>
    <xf numFmtId="0" fontId="14" fillId="0" borderId="6" xfId="0" applyNumberFormat="1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1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41" fontId="8" fillId="0" borderId="2" xfId="0" applyNumberFormat="1" applyFont="1" applyFill="1" applyBorder="1">
      <alignment vertical="center"/>
    </xf>
    <xf numFmtId="41" fontId="0" fillId="0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W12"/>
  <sheetViews>
    <sheetView tabSelected="1" workbookViewId="0">
      <pane ySplit="2" topLeftCell="A3" activePane="bottomLeft" state="frozen"/>
      <selection/>
      <selection pane="bottomLeft" activeCell="A2" sqref="A2:W2"/>
    </sheetView>
  </sheetViews>
  <sheetFormatPr defaultColWidth="9" defaultRowHeight="13.5"/>
  <cols>
    <col min="1" max="1" width="17.125" customWidth="1"/>
    <col min="2" max="2" width="7.75" style="15" customWidth="1"/>
    <col min="3" max="3" width="5.75" style="16" customWidth="1"/>
    <col min="4" max="4" width="4.75" style="16" customWidth="1"/>
    <col min="5" max="5" width="5.25" style="16" customWidth="1"/>
    <col min="6" max="6" width="4.25" style="16" customWidth="1"/>
    <col min="7" max="7" width="5.625" style="16" customWidth="1"/>
    <col min="8" max="8" width="4.75" style="16" customWidth="1"/>
    <col min="9" max="9" width="5.625" style="16" customWidth="1"/>
    <col min="10" max="10" width="5.25" style="16" customWidth="1"/>
    <col min="11" max="11" width="5" style="16" customWidth="1"/>
    <col min="12" max="12" width="5.375" style="16" customWidth="1"/>
    <col min="13" max="13" width="7.25" style="16" customWidth="1"/>
    <col min="14" max="15" width="13.5" style="16" customWidth="1"/>
    <col min="16" max="16" width="14" style="17" customWidth="1"/>
    <col min="17" max="17" width="13" style="17" customWidth="1"/>
    <col min="18" max="19" width="13" customWidth="1"/>
    <col min="20" max="20" width="10.875" customWidth="1"/>
    <col min="21" max="21" width="12.875" customWidth="1"/>
    <col min="22" max="23" width="13" customWidth="1"/>
  </cols>
  <sheetData>
    <row r="1" ht="26" customHeight="1" spans="1:1">
      <c r="A1" s="18" t="s">
        <v>0</v>
      </c>
    </row>
    <row r="2" ht="40" customHeight="1" spans="1:2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ht="27" customHeight="1" spans="1:23">
      <c r="A3" s="20" t="s">
        <v>2</v>
      </c>
      <c r="B3" s="21" t="s">
        <v>3</v>
      </c>
      <c r="C3" s="22" t="s">
        <v>4</v>
      </c>
      <c r="D3" s="22"/>
      <c r="E3" s="22"/>
      <c r="F3" s="22"/>
      <c r="G3" s="22"/>
      <c r="H3" s="22"/>
      <c r="I3" s="22"/>
      <c r="J3" s="22"/>
      <c r="K3" s="22"/>
      <c r="L3" s="22"/>
      <c r="M3" s="32" t="s">
        <v>5</v>
      </c>
      <c r="N3" s="32" t="s">
        <v>6</v>
      </c>
      <c r="O3" s="32"/>
      <c r="P3" s="32"/>
      <c r="Q3" s="32" t="s">
        <v>7</v>
      </c>
      <c r="R3" s="32"/>
      <c r="S3" s="32"/>
      <c r="T3" s="32"/>
      <c r="U3" s="38" t="s">
        <v>8</v>
      </c>
      <c r="V3" s="39"/>
      <c r="W3" s="40"/>
    </row>
    <row r="4" ht="27" customHeight="1" spans="1:23">
      <c r="A4" s="20"/>
      <c r="B4" s="21"/>
      <c r="C4" s="22" t="s">
        <v>9</v>
      </c>
      <c r="D4" s="22"/>
      <c r="E4" s="22"/>
      <c r="F4" s="22"/>
      <c r="G4" s="22"/>
      <c r="H4" s="22" t="s">
        <v>10</v>
      </c>
      <c r="I4" s="22"/>
      <c r="J4" s="22"/>
      <c r="K4" s="22"/>
      <c r="L4" s="22"/>
      <c r="M4" s="32"/>
      <c r="N4" s="32"/>
      <c r="O4" s="32"/>
      <c r="P4" s="32"/>
      <c r="Q4" s="32" t="s">
        <v>11</v>
      </c>
      <c r="R4" s="32"/>
      <c r="S4" s="32" t="s">
        <v>12</v>
      </c>
      <c r="T4" s="32"/>
      <c r="U4" s="41"/>
      <c r="V4" s="42"/>
      <c r="W4" s="43"/>
    </row>
    <row r="5" ht="27" customHeight="1" spans="1:23">
      <c r="A5" s="20"/>
      <c r="B5" s="21"/>
      <c r="C5" s="23" t="s">
        <v>13</v>
      </c>
      <c r="D5" s="23" t="s">
        <v>14</v>
      </c>
      <c r="E5" s="23" t="s">
        <v>15</v>
      </c>
      <c r="F5" s="23" t="s">
        <v>16</v>
      </c>
      <c r="G5" s="23" t="s">
        <v>17</v>
      </c>
      <c r="H5" s="23" t="s">
        <v>13</v>
      </c>
      <c r="I5" s="23" t="s">
        <v>14</v>
      </c>
      <c r="J5" s="23" t="s">
        <v>15</v>
      </c>
      <c r="K5" s="23" t="s">
        <v>16</v>
      </c>
      <c r="L5" s="23" t="s">
        <v>17</v>
      </c>
      <c r="M5" s="32"/>
      <c r="N5" s="33" t="s">
        <v>18</v>
      </c>
      <c r="O5" s="33" t="s">
        <v>19</v>
      </c>
      <c r="P5" s="33" t="s">
        <v>20</v>
      </c>
      <c r="Q5" s="44" t="s">
        <v>21</v>
      </c>
      <c r="R5" s="33" t="s">
        <v>22</v>
      </c>
      <c r="S5" s="44" t="s">
        <v>21</v>
      </c>
      <c r="T5" s="33" t="s">
        <v>22</v>
      </c>
      <c r="U5" s="32" t="s">
        <v>18</v>
      </c>
      <c r="V5" s="32" t="s">
        <v>23</v>
      </c>
      <c r="W5" s="32" t="s">
        <v>24</v>
      </c>
    </row>
    <row r="6" ht="27" customHeight="1" spans="1:23">
      <c r="A6" s="24" t="s">
        <v>25</v>
      </c>
      <c r="B6" s="25">
        <v>2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34">
        <v>2</v>
      </c>
      <c r="N6" s="35">
        <f>M6*6000</f>
        <v>12000</v>
      </c>
      <c r="O6" s="35">
        <f>N6*0.6</f>
        <v>7200</v>
      </c>
      <c r="P6" s="35">
        <f>N6*0.4</f>
        <v>4800</v>
      </c>
      <c r="Q6" s="35"/>
      <c r="R6" s="35">
        <f>O6-Q6</f>
        <v>7200</v>
      </c>
      <c r="S6" s="35"/>
      <c r="T6" s="35">
        <f>P6-S6</f>
        <v>4800</v>
      </c>
      <c r="U6" s="35">
        <f t="shared" ref="U6:U11" si="0">V6+W6</f>
        <v>24000</v>
      </c>
      <c r="V6" s="35">
        <f>O6+R6</f>
        <v>14400</v>
      </c>
      <c r="W6" s="35">
        <f>P6+T6</f>
        <v>9600</v>
      </c>
    </row>
    <row r="7" ht="27" customHeight="1" spans="1:23">
      <c r="A7" s="24" t="s">
        <v>26</v>
      </c>
      <c r="B7" s="25">
        <v>1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34">
        <v>1</v>
      </c>
      <c r="N7" s="35">
        <f>M7*6000</f>
        <v>6000</v>
      </c>
      <c r="O7" s="35">
        <f>N7*0.6</f>
        <v>3600</v>
      </c>
      <c r="P7" s="35">
        <f>N7*0.4</f>
        <v>2400</v>
      </c>
      <c r="Q7" s="35"/>
      <c r="R7" s="35">
        <f>O7-Q7</f>
        <v>3600</v>
      </c>
      <c r="S7" s="35"/>
      <c r="T7" s="35">
        <f>P7-S7</f>
        <v>2400</v>
      </c>
      <c r="U7" s="35">
        <f t="shared" si="0"/>
        <v>12000</v>
      </c>
      <c r="V7" s="35">
        <f>O7+R7</f>
        <v>7200</v>
      </c>
      <c r="W7" s="35">
        <f>P7+T7</f>
        <v>4800</v>
      </c>
    </row>
    <row r="8" ht="27" customHeight="1" spans="1:23">
      <c r="A8" s="24" t="s">
        <v>27</v>
      </c>
      <c r="B8" s="25">
        <v>14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34">
        <v>14</v>
      </c>
      <c r="N8" s="35">
        <f>M8*6000</f>
        <v>84000</v>
      </c>
      <c r="O8" s="35">
        <f>N8*0.6</f>
        <v>50400</v>
      </c>
      <c r="P8" s="35">
        <f>N8*0.4</f>
        <v>33600</v>
      </c>
      <c r="Q8" s="35">
        <v>39600</v>
      </c>
      <c r="R8" s="35">
        <f>O8-Q8</f>
        <v>10800</v>
      </c>
      <c r="S8" s="35">
        <v>26400</v>
      </c>
      <c r="T8" s="35">
        <f>P8-S8</f>
        <v>7200</v>
      </c>
      <c r="U8" s="35">
        <f t="shared" si="0"/>
        <v>102000</v>
      </c>
      <c r="V8" s="35">
        <f>O8+R8</f>
        <v>61200</v>
      </c>
      <c r="W8" s="35">
        <f>P8+T8</f>
        <v>40800</v>
      </c>
    </row>
    <row r="9" ht="27" customHeight="1" spans="1:23">
      <c r="A9" s="27" t="s">
        <v>28</v>
      </c>
      <c r="B9" s="28">
        <f>C9+H9</f>
        <v>212</v>
      </c>
      <c r="C9" s="29">
        <v>142</v>
      </c>
      <c r="D9" s="29">
        <v>0</v>
      </c>
      <c r="E9" s="29">
        <v>29</v>
      </c>
      <c r="F9" s="29">
        <v>67</v>
      </c>
      <c r="G9" s="29">
        <v>46</v>
      </c>
      <c r="H9" s="29">
        <v>70</v>
      </c>
      <c r="I9" s="29">
        <v>0</v>
      </c>
      <c r="J9" s="29">
        <v>29</v>
      </c>
      <c r="K9" s="29">
        <v>29</v>
      </c>
      <c r="L9" s="29">
        <v>12</v>
      </c>
      <c r="M9" s="26">
        <v>0</v>
      </c>
      <c r="N9" s="35">
        <f>(D9*8+E9*8+F9*10+G9*10)*1150+(I9*8+J9*8+K9*10+L9*10)*1950</f>
        <v>2818200</v>
      </c>
      <c r="O9" s="35">
        <f>N9*0.6</f>
        <v>1690920</v>
      </c>
      <c r="P9" s="36">
        <f>N9*0.4</f>
        <v>1127280</v>
      </c>
      <c r="Q9" s="45">
        <v>1614600</v>
      </c>
      <c r="R9" s="35">
        <f>O9-Q9</f>
        <v>76320</v>
      </c>
      <c r="S9" s="45">
        <v>1076400</v>
      </c>
      <c r="T9" s="35">
        <f>P9-S9</f>
        <v>50880</v>
      </c>
      <c r="U9" s="35">
        <f t="shared" si="0"/>
        <v>2945400</v>
      </c>
      <c r="V9" s="35">
        <f>O9+R9</f>
        <v>1767240</v>
      </c>
      <c r="W9" s="35">
        <f>P9+T9</f>
        <v>1178160</v>
      </c>
    </row>
    <row r="10" ht="27" customHeight="1" spans="1:23">
      <c r="A10" s="24" t="s">
        <v>29</v>
      </c>
      <c r="B10" s="25">
        <v>2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34">
        <v>2</v>
      </c>
      <c r="N10" s="35">
        <f>M10*6000</f>
        <v>12000</v>
      </c>
      <c r="O10" s="35">
        <f>N10*0.6</f>
        <v>7200</v>
      </c>
      <c r="P10" s="35">
        <f>N10*0.4</f>
        <v>4800</v>
      </c>
      <c r="Q10" s="35"/>
      <c r="R10" s="35">
        <f>O10-Q10</f>
        <v>7200</v>
      </c>
      <c r="S10" s="35"/>
      <c r="T10" s="35">
        <f>P10-S10</f>
        <v>4800</v>
      </c>
      <c r="U10" s="35">
        <f t="shared" si="0"/>
        <v>24000</v>
      </c>
      <c r="V10" s="35">
        <f>O10+R10</f>
        <v>14400</v>
      </c>
      <c r="W10" s="35">
        <f>P10+T10</f>
        <v>9600</v>
      </c>
    </row>
    <row r="11" s="14" customFormat="1" ht="27" customHeight="1" spans="1:23">
      <c r="A11" s="30" t="s">
        <v>18</v>
      </c>
      <c r="B11" s="31">
        <f>SUM(B6:B10)</f>
        <v>231</v>
      </c>
      <c r="C11" s="31">
        <f t="shared" ref="C11:V11" si="1">SUM(C6:C10)</f>
        <v>142</v>
      </c>
      <c r="D11" s="31">
        <f t="shared" si="1"/>
        <v>0</v>
      </c>
      <c r="E11" s="31">
        <f t="shared" si="1"/>
        <v>29</v>
      </c>
      <c r="F11" s="31">
        <f t="shared" si="1"/>
        <v>67</v>
      </c>
      <c r="G11" s="31">
        <f t="shared" si="1"/>
        <v>46</v>
      </c>
      <c r="H11" s="31">
        <f t="shared" si="1"/>
        <v>70</v>
      </c>
      <c r="I11" s="31">
        <f t="shared" si="1"/>
        <v>0</v>
      </c>
      <c r="J11" s="31">
        <f t="shared" si="1"/>
        <v>29</v>
      </c>
      <c r="K11" s="31">
        <f t="shared" si="1"/>
        <v>29</v>
      </c>
      <c r="L11" s="31">
        <f t="shared" si="1"/>
        <v>12</v>
      </c>
      <c r="M11" s="31">
        <f t="shared" si="1"/>
        <v>19</v>
      </c>
      <c r="N11" s="37">
        <f t="shared" si="1"/>
        <v>2932200</v>
      </c>
      <c r="O11" s="37">
        <f t="shared" si="1"/>
        <v>1759320</v>
      </c>
      <c r="P11" s="37">
        <f t="shared" si="1"/>
        <v>1172880</v>
      </c>
      <c r="Q11" s="37">
        <f t="shared" si="1"/>
        <v>1654200</v>
      </c>
      <c r="R11" s="37">
        <f t="shared" si="1"/>
        <v>105120</v>
      </c>
      <c r="S11" s="37">
        <f t="shared" si="1"/>
        <v>1102800</v>
      </c>
      <c r="T11" s="37">
        <f t="shared" si="1"/>
        <v>70080</v>
      </c>
      <c r="U11" s="37">
        <f t="shared" si="0"/>
        <v>3107400</v>
      </c>
      <c r="V11" s="37">
        <f>SUM(V6:V10)</f>
        <v>1864440</v>
      </c>
      <c r="W11" s="37">
        <f>SUM(W6:W10)</f>
        <v>1242960</v>
      </c>
    </row>
    <row r="12" spans="19:23">
      <c r="S12" s="46"/>
      <c r="T12" s="46"/>
      <c r="U12" s="46"/>
      <c r="V12" s="46"/>
      <c r="W12" s="46"/>
    </row>
  </sheetData>
  <mergeCells count="12">
    <mergeCell ref="A2:W2"/>
    <mergeCell ref="C3:L3"/>
    <mergeCell ref="Q3:T3"/>
    <mergeCell ref="C4:G4"/>
    <mergeCell ref="H4:L4"/>
    <mergeCell ref="Q4:R4"/>
    <mergeCell ref="S4:T4"/>
    <mergeCell ref="A3:A5"/>
    <mergeCell ref="B3:B5"/>
    <mergeCell ref="M3:M5"/>
    <mergeCell ref="N3:P4"/>
    <mergeCell ref="U3:W4"/>
  </mergeCells>
  <printOptions horizontalCentered="1"/>
  <pageMargins left="0.08" right="0.16" top="1" bottom="1" header="0.51" footer="0.5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workbookViewId="0">
      <selection activeCell="A2" sqref="A2:M2"/>
    </sheetView>
  </sheetViews>
  <sheetFormatPr defaultColWidth="9" defaultRowHeight="14.25" outlineLevelRow="5"/>
  <cols>
    <col min="1" max="1" width="15.25" style="2" customWidth="1"/>
    <col min="2" max="2" width="12.3916666666667" style="2" customWidth="1"/>
    <col min="3" max="12" width="9" style="2" customWidth="1"/>
    <col min="13" max="13" width="11.6" style="3" customWidth="1"/>
    <col min="14" max="17" width="10.375" style="2"/>
    <col min="18" max="16384" width="9" style="2"/>
  </cols>
  <sheetData>
    <row r="1" ht="21" customHeight="1" spans="1:1">
      <c r="A1" s="4" t="s">
        <v>30</v>
      </c>
    </row>
    <row r="2" ht="48" customHeight="1" spans="1:13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5" customHeight="1" spans="1:13">
      <c r="A3" s="6" t="s">
        <v>2</v>
      </c>
      <c r="B3" s="6" t="s">
        <v>3</v>
      </c>
      <c r="C3" s="7" t="s">
        <v>4</v>
      </c>
      <c r="D3" s="7"/>
      <c r="E3" s="7"/>
      <c r="F3" s="7"/>
      <c r="G3" s="7"/>
      <c r="H3" s="7"/>
      <c r="I3" s="7"/>
      <c r="J3" s="7"/>
      <c r="K3" s="7"/>
      <c r="L3" s="7"/>
      <c r="M3" s="6" t="s">
        <v>32</v>
      </c>
    </row>
    <row r="4" s="1" customFormat="1" ht="26" customHeight="1" spans="1:13">
      <c r="A4" s="8"/>
      <c r="B4" s="8"/>
      <c r="C4" s="7" t="s">
        <v>9</v>
      </c>
      <c r="D4" s="7"/>
      <c r="E4" s="7"/>
      <c r="F4" s="7"/>
      <c r="G4" s="7"/>
      <c r="H4" s="7" t="s">
        <v>10</v>
      </c>
      <c r="I4" s="7"/>
      <c r="J4" s="7"/>
      <c r="K4" s="7"/>
      <c r="L4" s="7"/>
      <c r="M4" s="9"/>
    </row>
    <row r="5" s="1" customFormat="1" ht="27" customHeight="1" spans="1:13">
      <c r="A5" s="9"/>
      <c r="B5" s="9"/>
      <c r="C5" s="7" t="s">
        <v>13</v>
      </c>
      <c r="D5" s="7" t="s">
        <v>14</v>
      </c>
      <c r="E5" s="7" t="s">
        <v>15</v>
      </c>
      <c r="F5" s="7" t="s">
        <v>16</v>
      </c>
      <c r="G5" s="7" t="s">
        <v>17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/>
    </row>
    <row r="6" s="1" customFormat="1" ht="43" customHeight="1" spans="1:13">
      <c r="A6" s="10" t="s">
        <v>28</v>
      </c>
      <c r="B6" s="11">
        <f>C6+H6</f>
        <v>212</v>
      </c>
      <c r="C6" s="12">
        <f>SUM(D6:G6)</f>
        <v>142</v>
      </c>
      <c r="D6" s="12">
        <v>0</v>
      </c>
      <c r="E6" s="12">
        <v>29</v>
      </c>
      <c r="F6" s="12">
        <v>67</v>
      </c>
      <c r="G6" s="12">
        <v>46</v>
      </c>
      <c r="H6" s="12">
        <f>SUM(I6:L6)</f>
        <v>70</v>
      </c>
      <c r="I6" s="12">
        <v>0</v>
      </c>
      <c r="J6" s="12">
        <v>29</v>
      </c>
      <c r="K6" s="12">
        <v>29</v>
      </c>
      <c r="L6" s="12">
        <v>12</v>
      </c>
      <c r="M6" s="13">
        <f>ROUND(SUM(C6*202.5+H6*307.5)/10000,2)</f>
        <v>5.03</v>
      </c>
    </row>
  </sheetData>
  <mergeCells count="7">
    <mergeCell ref="A2:M2"/>
    <mergeCell ref="C3:L3"/>
    <mergeCell ref="C4:G4"/>
    <mergeCell ref="H4:L4"/>
    <mergeCell ref="A3:A5"/>
    <mergeCell ref="B3:B5"/>
    <mergeCell ref="M3:M4"/>
  </mergeCells>
  <printOptions horizontalCentered="1"/>
  <pageMargins left="0.393055555555556" right="0.275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李秋月</dc:creator>
  <cp:lastModifiedBy>Administrator</cp:lastModifiedBy>
  <dcterms:created xsi:type="dcterms:W3CDTF">2023-01-18T01:43:00Z</dcterms:created>
  <dcterms:modified xsi:type="dcterms:W3CDTF">2023-01-19T02:57:55Z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DE1E639B46104A8D92698C5A77CA4187</vt:lpwstr>
  </property>
  <property fmtid="{D5CDD505-2E9C-101B-9397-08002B2CF9AE}" pid="3" name="KSOProductBuildVer">
    <vt:lpwstr>2052-10.8.2.7090</vt:lpwstr>
  </property>
</Properties>
</file>