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activeTab="2"/>
  </bookViews>
  <sheets>
    <sheet name="2020韶关市扶贫开发资金" sheetId="4" r:id="rId1"/>
    <sheet name="2020东莞引导资金" sheetId="5" r:id="rId2"/>
    <sheet name="2020中央资金" sheetId="1" r:id="rId3"/>
    <sheet name="Sheet2" sheetId="2" r:id="rId4"/>
    <sheet name="Sheet3" sheetId="3" r:id="rId5"/>
  </sheets>
  <definedNames>
    <definedName name="_xlnm._FilterDatabase" localSheetId="0" hidden="1">'2020韶关市扶贫开发资金'!$A$6:$L$47</definedName>
    <definedName name="_xlnm._FilterDatabase" localSheetId="1" hidden="1">'2020东莞引导资金'!$A$3:$L$334</definedName>
    <definedName name="_xlnm.Print_Titles" localSheetId="0">'2020韶关市扶贫开发资金'!$A$6:$IW$6</definedName>
    <definedName name="_xlnm.Print_Area" localSheetId="1">'2020东莞引导资金'!$A$1:$L$334</definedName>
    <definedName name="_xlnm.Print_Titles" localSheetId="1">'2020东莞引导资金'!$A$3:$IW$3</definedName>
  </definedNames>
  <calcPr calcId="144525"/>
</workbook>
</file>

<file path=xl/sharedStrings.xml><?xml version="1.0" encoding="utf-8"?>
<sst xmlns="http://schemas.openxmlformats.org/spreadsheetml/2006/main" count="1341" uniqueCount="532">
  <si>
    <t>2020年韶关市扶贫开发资金项目计划完成情况统计表</t>
  </si>
  <si>
    <t>上级资金文号：韶财农[2020]28号                                       本级资金文号：雄农扶办[2020]5号</t>
  </si>
  <si>
    <t>序号</t>
  </si>
  <si>
    <t>镇名</t>
  </si>
  <si>
    <t>贫困村            名称</t>
  </si>
  <si>
    <t>下达资金 （万元）</t>
  </si>
  <si>
    <t>申报金额 （万元）</t>
  </si>
  <si>
    <t>项目名称</t>
  </si>
  <si>
    <t>报账金额 （万元）</t>
  </si>
  <si>
    <t>报账时间</t>
  </si>
  <si>
    <t>资金申报累计金额           （万元）</t>
  </si>
  <si>
    <t>结余金额           （万元）</t>
  </si>
  <si>
    <t>项目是否已完成</t>
  </si>
  <si>
    <t>备注</t>
  </si>
  <si>
    <t>合计</t>
  </si>
  <si>
    <t>百顺镇</t>
  </si>
  <si>
    <t>东坑村</t>
  </si>
  <si>
    <t>购买小黄姜种及肥料</t>
  </si>
  <si>
    <t>2020.7.22</t>
  </si>
  <si>
    <t>已完成</t>
  </si>
  <si>
    <t>支付东坑村贫困户住房提升项目元</t>
  </si>
  <si>
    <t>2020.11.17</t>
  </si>
  <si>
    <t>支付东坑村8亩甲鱼产业项目</t>
  </si>
  <si>
    <t>2020.11.30</t>
  </si>
  <si>
    <t>支付东坑村绿道提升项目</t>
  </si>
  <si>
    <t>湖口镇</t>
  </si>
  <si>
    <t>岗围村</t>
  </si>
  <si>
    <t>岗围村老人活动中心</t>
  </si>
  <si>
    <t>2020.11.27</t>
  </si>
  <si>
    <t>投资湖口镇辣椒基地</t>
  </si>
  <si>
    <t>2020年以奖代补</t>
  </si>
  <si>
    <t>2020.7.24</t>
  </si>
  <si>
    <t>全安镇</t>
  </si>
  <si>
    <t>密下水村</t>
  </si>
  <si>
    <t>2020年上半年以奖代补</t>
  </si>
  <si>
    <t>2020年下半年开展家禽养殖及水稻、花生种植产业扶持项目</t>
  </si>
  <si>
    <t>2020.11.09</t>
  </si>
  <si>
    <t>2020年下半年养殖和就业以奖代补项目</t>
  </si>
  <si>
    <t>2020.11.06</t>
  </si>
  <si>
    <t>2020年全安镇密下水村投资南雄市三榕客家酸菜产业项目</t>
  </si>
  <si>
    <t>水口镇</t>
  </si>
  <si>
    <t>泷头村</t>
  </si>
  <si>
    <t>2020年上半年以奖代补项目</t>
  </si>
  <si>
    <t>2020.8.6</t>
  </si>
  <si>
    <t>收购水口镇泷头电站</t>
  </si>
  <si>
    <t>2020.9.10</t>
  </si>
  <si>
    <t>泷头知青文化馆改造项目</t>
  </si>
  <si>
    <t>群星村</t>
  </si>
  <si>
    <t>赤岭至群星道路基础扩宽工程</t>
  </si>
  <si>
    <t>村容村貌提升（修路等）</t>
  </si>
  <si>
    <t>6户贫困户2020年务工奖补</t>
  </si>
  <si>
    <t>2020.11.12</t>
  </si>
  <si>
    <t>2户贫困户下半年产业项目奖补</t>
  </si>
  <si>
    <t>2020.11.20</t>
  </si>
  <si>
    <t>2020年水口镇群星村投资南雄市三榕客家酸菜产业项目</t>
  </si>
  <si>
    <t>下湖村</t>
  </si>
  <si>
    <t>下湖村发展稻虾产业基地</t>
  </si>
  <si>
    <t>2020.11.29</t>
  </si>
  <si>
    <t>乌迳镇</t>
  </si>
  <si>
    <t>响联村</t>
  </si>
  <si>
    <t>响联4公里机耕道建设项目</t>
  </si>
  <si>
    <t>2020.7.14</t>
  </si>
  <si>
    <t>2020.9.2</t>
  </si>
  <si>
    <t>文化提升项目尾款</t>
  </si>
  <si>
    <t>2020.11.13</t>
  </si>
  <si>
    <t>统筹白龙茶叶基地项目（200亩）</t>
  </si>
  <si>
    <t>2020.11.2</t>
  </si>
  <si>
    <t>下半年以奖代补</t>
  </si>
  <si>
    <t>黄洞村</t>
  </si>
  <si>
    <t>黄洞村贫困户家居环境提升款</t>
  </si>
  <si>
    <t>2020.6.18</t>
  </si>
  <si>
    <t>付乌迳镇黄洞村贫困户住宅批荡环境提升工程款</t>
  </si>
  <si>
    <t>2020.8.3</t>
  </si>
  <si>
    <t>黄洞村购买家具款</t>
  </si>
  <si>
    <t>黄洞村路基扩宽款</t>
  </si>
  <si>
    <t>2020.7.16</t>
  </si>
  <si>
    <t>百香果种植项目</t>
  </si>
  <si>
    <t>村委宣传栏维修及更新</t>
  </si>
  <si>
    <t>2020.11.24</t>
  </si>
  <si>
    <t>雄州街道</t>
  </si>
  <si>
    <t>上坪村</t>
  </si>
  <si>
    <t>上坪村上半年11户产业奖补（1.04万元），18户就业奖补（3.64万元）</t>
  </si>
  <si>
    <t>2020.7.17</t>
  </si>
  <si>
    <t>上坪村文体中心</t>
  </si>
  <si>
    <t>蓝桥灌溉疏通</t>
  </si>
  <si>
    <t>2020.10.29</t>
  </si>
  <si>
    <t>上坪小村涵洞建设项目</t>
  </si>
  <si>
    <t>上坪村下半年以奖代补</t>
  </si>
  <si>
    <t>上坪村文体中心设备采购</t>
  </si>
  <si>
    <t>上坪村农用旋耕机采购</t>
  </si>
  <si>
    <t>2020年东莞市引导资金项目计划完成情况统计表</t>
  </si>
  <si>
    <t>资金文号：东府经协办函[2020]13号</t>
  </si>
  <si>
    <t>下达资金总额 （万元）</t>
  </si>
  <si>
    <t>一</t>
  </si>
  <si>
    <t>主田镇小计</t>
  </si>
  <si>
    <t>主田镇</t>
  </si>
  <si>
    <t>主田村</t>
  </si>
  <si>
    <t>主田镇主田村党组织领创办集体经济发展百香果种植项目</t>
  </si>
  <si>
    <t>主田村就业、种养以奖代补项目</t>
  </si>
  <si>
    <t>2020.10</t>
  </si>
  <si>
    <t>水稻奖补项目</t>
  </si>
  <si>
    <t>2020.11</t>
  </si>
  <si>
    <t>利用东莞引导资金投资三榕客家酸菜项目</t>
  </si>
  <si>
    <t>大坝村</t>
  </si>
  <si>
    <t>主田镇大坝村自来水工程项目</t>
  </si>
  <si>
    <t>主田镇大坝村挡土墙工程项目</t>
  </si>
  <si>
    <t>主田镇大坝村党组织领创办集体经济发展百香果种植项目</t>
  </si>
  <si>
    <t>2020年大坝村建档立卡贫困户“以奖代补”项目</t>
  </si>
  <si>
    <t>二</t>
  </si>
  <si>
    <t>乌迳镇小计</t>
  </si>
  <si>
    <t>长龙村</t>
  </si>
  <si>
    <t>贫困户购买家具</t>
  </si>
  <si>
    <t>2020.9.16</t>
  </si>
  <si>
    <t>统筹白龙茶叶基地项目（300亩）</t>
  </si>
  <si>
    <t>长龙村11户贫困户人居环境改善工程</t>
  </si>
  <si>
    <t>2020.9.29</t>
  </si>
  <si>
    <t>长龙村贫困户住房功能分区工程</t>
  </si>
  <si>
    <t>文体广场尾款</t>
  </si>
  <si>
    <t>长龙村长龙小学体育场防护栏建设工程</t>
  </si>
  <si>
    <t>田心村</t>
  </si>
  <si>
    <t>黄泥井自然村小公园建设工程（尾款）</t>
  </si>
  <si>
    <t>贫困户新建厕所</t>
  </si>
  <si>
    <t>田心村贫困户电路改造</t>
  </si>
  <si>
    <t>提升贫困户家居环境（家具，批荡和厕所等）</t>
  </si>
  <si>
    <t>田心村黄泥井水渠三面光工程</t>
  </si>
  <si>
    <t>黄塘村</t>
  </si>
  <si>
    <t>黄塘贫困户居住环境提升工程</t>
  </si>
  <si>
    <t>2020.8.25</t>
  </si>
  <si>
    <t>下半年以奖代补奖补</t>
  </si>
  <si>
    <t>2020.11.18</t>
  </si>
  <si>
    <t>党建宣传</t>
  </si>
  <si>
    <t>为贫困户购买电视、衣柜、床、碗柜、桌椅等用品</t>
  </si>
  <si>
    <t>坪塘村</t>
  </si>
  <si>
    <t>为贫困户购买电视和卫星锅</t>
  </si>
  <si>
    <t>2020.2.18</t>
  </si>
  <si>
    <t>提升贫困户家居环境</t>
  </si>
  <si>
    <t>2020.10.19</t>
  </si>
  <si>
    <t>月岭下机耕道改造项目</t>
  </si>
  <si>
    <t>龙迳村</t>
  </si>
  <si>
    <t>龙迳自来水安装</t>
  </si>
  <si>
    <t>2020.5.7</t>
  </si>
  <si>
    <t>村委会门前道路硬化项目</t>
  </si>
  <si>
    <t>6户贫困户房屋换瓦</t>
  </si>
  <si>
    <t>龙迳村小组机耕路维护铺沙石项目（约2公里）</t>
  </si>
  <si>
    <t>龙迳村贫困户住宅环境提升项目</t>
  </si>
  <si>
    <t>2020.8.28</t>
  </si>
  <si>
    <t>2020.10.23</t>
  </si>
  <si>
    <t>三</t>
  </si>
  <si>
    <t>全安镇小计</t>
  </si>
  <si>
    <t>杨沥村</t>
  </si>
  <si>
    <t>2020.6.29</t>
  </si>
  <si>
    <t>2020年水利工程项目</t>
  </si>
  <si>
    <t>2020.9.24</t>
  </si>
  <si>
    <t>杨沥村2020年下半年以奖代补项目</t>
  </si>
  <si>
    <t>2020.11.04</t>
  </si>
  <si>
    <t>2020年全安镇杨沥村投资南雄市三榕客家酸菜产业项目</t>
  </si>
  <si>
    <t>杨沥村抗旱水泵采购及管道安装工程</t>
  </si>
  <si>
    <t>四</t>
  </si>
  <si>
    <t>南亩镇小计</t>
  </si>
  <si>
    <t>南亩镇</t>
  </si>
  <si>
    <t>南亩村</t>
  </si>
  <si>
    <t>2020年上半年南亩村以奖代补</t>
  </si>
  <si>
    <t>2020.8.2</t>
  </si>
  <si>
    <t>南亩村投资南亩镇食用菌栽培基地</t>
  </si>
  <si>
    <t>2020.11.15</t>
  </si>
  <si>
    <t>南亩村惠民工程尾款</t>
  </si>
  <si>
    <t>南亩村2020年下半年务工以奖代补</t>
  </si>
  <si>
    <t>2020年下半年种养奖补</t>
  </si>
  <si>
    <t>2020.11.23</t>
  </si>
  <si>
    <t>追加南亩村投资南亩镇食用菌栽培基地</t>
  </si>
  <si>
    <t>2020.11.26</t>
  </si>
  <si>
    <t>南亩镇南亩村人居环境整治提升工程</t>
  </si>
  <si>
    <t>南亩村安装20盏LED路灯项目</t>
  </si>
  <si>
    <t>2020.10.30</t>
  </si>
  <si>
    <t>五</t>
  </si>
  <si>
    <t>古市镇小计</t>
  </si>
  <si>
    <t>古市镇</t>
  </si>
  <si>
    <t>丰源村</t>
  </si>
  <si>
    <t>支付古市镇丰源村军民广场工程费用</t>
  </si>
  <si>
    <t>2020.10.17</t>
  </si>
  <si>
    <t>古市镇丰源村13户贫困户就业奖补项目</t>
  </si>
  <si>
    <t>支付古市镇丰源村灌溉主渠“三面光”修复工程（工程尾款）</t>
  </si>
  <si>
    <t>支付古市镇丰源村灌溉三面光工程（工程尾款）</t>
  </si>
  <si>
    <t>古市镇统筹扶贫资金投资南雄市三榕客家酸菜产业项目</t>
  </si>
  <si>
    <t>古市镇丹布村2020年上半年以奖代补（产业2.036万元，就业3.08万）</t>
  </si>
  <si>
    <t>2020.09.08</t>
  </si>
  <si>
    <t>丹布村</t>
  </si>
  <si>
    <t>支付古市镇丹布村贫困户人居环境整治项目（工程类）</t>
  </si>
  <si>
    <t>古市镇丹布村第二批以奖代补项目</t>
  </si>
  <si>
    <t>2020.10.13</t>
  </si>
  <si>
    <t>2020.09.02</t>
  </si>
  <si>
    <t>支付丹布村2020年第三批就业奖补</t>
  </si>
  <si>
    <t>2020.11.11</t>
  </si>
  <si>
    <t>支付古市镇丹布村贫困下半年种养以奖代补项目和经营主体收购稻谷“以奖代补”</t>
  </si>
  <si>
    <t>支付古市镇丹布村贫困户人居环境整治项目（购买家具）</t>
  </si>
  <si>
    <t>2020.09.14</t>
  </si>
  <si>
    <t>六</t>
  </si>
  <si>
    <t>坪田镇小计</t>
  </si>
  <si>
    <t>坪田镇</t>
  </si>
  <si>
    <t>官陂村</t>
  </si>
  <si>
    <t>官陂村小组水利建设工程项目</t>
  </si>
  <si>
    <t>2020.5.19</t>
  </si>
  <si>
    <t>2020.8.19</t>
  </si>
  <si>
    <t>石构塘至乌迳旁江坑路段硬底化配套资金</t>
  </si>
  <si>
    <t>2020.8.17</t>
  </si>
  <si>
    <t>贫困户住房及家居环境提升工程</t>
  </si>
  <si>
    <t>2020.9.1</t>
  </si>
  <si>
    <t>官陂村罗屋等村小组水利工程</t>
  </si>
  <si>
    <t>2020.11.4</t>
  </si>
  <si>
    <t>投资南雄市三榕客家酸菜产业项目</t>
  </si>
  <si>
    <t>长坑村</t>
  </si>
  <si>
    <t>2020.8.14</t>
  </si>
  <si>
    <t>五黑鸡养殖基地道路硬底化配套资金</t>
  </si>
  <si>
    <t>2020.8.11</t>
  </si>
  <si>
    <t>五指坑村小组及尖岭村小组机耕道建设工程</t>
  </si>
  <si>
    <t>2020.9.25</t>
  </si>
  <si>
    <t>雪亮工程</t>
  </si>
  <si>
    <t>长坑村委会杨梅坑祖祠至鸭子岭完坑子抗旱用电、塔塘机耕路工程</t>
  </si>
  <si>
    <t>七</t>
  </si>
  <si>
    <t>水口镇小计</t>
  </si>
  <si>
    <t>赤岭村</t>
  </si>
  <si>
    <t>2020年两口山塘出险加固</t>
  </si>
  <si>
    <t>2020.6.4</t>
  </si>
  <si>
    <t>大村休闲广场及停车场建设工程</t>
  </si>
  <si>
    <t>2020.9.28</t>
  </si>
  <si>
    <t>2020年就业扶贫以奖代补资金</t>
  </si>
  <si>
    <t>2020.10.26</t>
  </si>
  <si>
    <t>2020年下半年产业以奖代补项目</t>
  </si>
  <si>
    <t>龙凤塘午坑及鹅井山塘下三面光工程</t>
  </si>
  <si>
    <t xml:space="preserve">赤岭下三面光工程  </t>
  </si>
  <si>
    <t xml:space="preserve">龙凤塘丰水塘塘坝除险加固工程  </t>
  </si>
  <si>
    <t>2020年水口镇赤岭村投资南雄市三榕客家酸菜产业项目</t>
  </si>
  <si>
    <t>水口村</t>
  </si>
  <si>
    <t>党群服务中心副楼及宣传栏工程</t>
  </si>
  <si>
    <t>2020年下半年年产业和就业项目以奖代补</t>
  </si>
  <si>
    <t>全民室内运动馆工程</t>
  </si>
  <si>
    <t>2020年下半年11户贫困户产业和就业项目以奖代补</t>
  </si>
  <si>
    <t>沙头村</t>
  </si>
  <si>
    <t>党群服务中心项目建设工程款</t>
  </si>
  <si>
    <t>提升帮扶对象家居环境项目</t>
  </si>
  <si>
    <t>2020.6.22</t>
  </si>
  <si>
    <t>沙头村雪亮工程</t>
  </si>
  <si>
    <t>2020.7.30</t>
  </si>
  <si>
    <t>2020年务工和种养以奖代补</t>
  </si>
  <si>
    <t>2020.10.27</t>
  </si>
  <si>
    <t>党群服务中心附属工程建设</t>
  </si>
  <si>
    <t>2020.11.9</t>
  </si>
  <si>
    <t>2020年下半年种养以奖代补项目</t>
  </si>
  <si>
    <t>八</t>
  </si>
  <si>
    <t>江头镇小计</t>
  </si>
  <si>
    <t>江头镇</t>
  </si>
  <si>
    <t>元甫村</t>
  </si>
  <si>
    <t>杨梅产业基地</t>
  </si>
  <si>
    <t>沙坋三面光工程</t>
  </si>
  <si>
    <t>2020.11.25</t>
  </si>
  <si>
    <t>三榕客家酸菜</t>
  </si>
  <si>
    <t>2020年下半年以奖代补</t>
  </si>
  <si>
    <t>南甫村</t>
  </si>
  <si>
    <t>农田灌溉小型</t>
  </si>
  <si>
    <t>新屋村排水涵洞</t>
  </si>
  <si>
    <t>坪岗村</t>
  </si>
  <si>
    <t>人居环境整治安装扶手</t>
  </si>
  <si>
    <t>党群服务中心天棚工程</t>
  </si>
  <si>
    <t>人居环境提升工程</t>
  </si>
  <si>
    <t>武岭村</t>
  </si>
  <si>
    <t>大汉村</t>
  </si>
  <si>
    <t>人居环境提升家具</t>
  </si>
  <si>
    <t>江头村</t>
  </si>
  <si>
    <t>江头村长尾水圳三面光</t>
  </si>
  <si>
    <t>2020.8.12</t>
  </si>
  <si>
    <t>南雄市江头镇江头村委会旱禾地水渠三面光工程</t>
  </si>
  <si>
    <t>涌溪村</t>
  </si>
  <si>
    <t>涌溪村公共基础环境美化项目</t>
  </si>
  <si>
    <t>2020.6.10</t>
  </si>
  <si>
    <t>党建文化长廊宣传栏</t>
  </si>
  <si>
    <t>小竹村</t>
  </si>
  <si>
    <t>便民桥</t>
  </si>
  <si>
    <t>党群服务中心</t>
  </si>
  <si>
    <t>九</t>
  </si>
  <si>
    <t>油山镇小计</t>
  </si>
  <si>
    <t>油山镇</t>
  </si>
  <si>
    <t>黄田村</t>
  </si>
  <si>
    <t>高田竹桂坑机耕桥项目</t>
  </si>
  <si>
    <t>2020.6.28</t>
  </si>
  <si>
    <t>黄田村排灌站</t>
  </si>
  <si>
    <t>三面光水渠</t>
  </si>
  <si>
    <t>为贫困户安装自来水</t>
  </si>
  <si>
    <t>2020.9.7</t>
  </si>
  <si>
    <t>贫困户家居环境提升</t>
  </si>
  <si>
    <t>为贫困户购买家具</t>
  </si>
  <si>
    <t>贫困户下半年种养以奖代补</t>
  </si>
  <si>
    <t>贫困户下半年就业以奖代补</t>
  </si>
  <si>
    <t>水渠清理</t>
  </si>
  <si>
    <t>2020.11.28</t>
  </si>
  <si>
    <t>十</t>
  </si>
  <si>
    <t>湖口镇小计</t>
  </si>
  <si>
    <t>三角村</t>
  </si>
  <si>
    <t>以奖代补实施</t>
  </si>
  <si>
    <t>2020.07.24</t>
  </si>
  <si>
    <t>家居环境提升</t>
  </si>
  <si>
    <t>2020.08.17</t>
  </si>
  <si>
    <t>投资辣椒基地</t>
  </si>
  <si>
    <t>路灯维修</t>
  </si>
  <si>
    <t>幸福楼周边工程</t>
  </si>
  <si>
    <t>幸福楼尾款</t>
  </si>
  <si>
    <t>9月以奖代补</t>
  </si>
  <si>
    <t>2020.10.25</t>
  </si>
  <si>
    <t>太和村</t>
  </si>
  <si>
    <t>实施以奖代补</t>
  </si>
  <si>
    <t>家居环境提升（扶手）</t>
  </si>
  <si>
    <t>2020.09.26</t>
  </si>
  <si>
    <t>路基平整</t>
  </si>
  <si>
    <t>水渠修补</t>
  </si>
  <si>
    <t>11月奖补</t>
  </si>
  <si>
    <t>家具环境提升</t>
  </si>
  <si>
    <t>里和村</t>
  </si>
  <si>
    <t>购买家具</t>
  </si>
  <si>
    <t>2020.07.10</t>
  </si>
  <si>
    <t>购买三个党支部家私</t>
  </si>
  <si>
    <t>辣椒基地</t>
  </si>
  <si>
    <t>幸福楼配套工程</t>
  </si>
  <si>
    <t>黄烟奖补</t>
  </si>
  <si>
    <t>路灯安装</t>
  </si>
  <si>
    <t>以奖代补资金</t>
  </si>
  <si>
    <t>长市村</t>
  </si>
  <si>
    <t>家居环境提升（购买家具）</t>
  </si>
  <si>
    <t>扶手</t>
  </si>
  <si>
    <t>购买家私</t>
  </si>
  <si>
    <t>三个党支部装修</t>
  </si>
  <si>
    <t>十一</t>
  </si>
  <si>
    <t>澜河镇小计</t>
  </si>
  <si>
    <t>澜河镇</t>
  </si>
  <si>
    <t>白云村</t>
  </si>
  <si>
    <t>投资澜河镇千亩茶叶产业项目</t>
  </si>
  <si>
    <t>2020.4.17</t>
  </si>
  <si>
    <t>鱼口坑至龙须石北山事件遗址4.5公里道路硬化配套资金</t>
  </si>
  <si>
    <t>官田道班至芒东坪村至芒东坪村尾1.304公里道路硬化配套资金</t>
  </si>
  <si>
    <t>2020.8.21</t>
  </si>
  <si>
    <t>2020.11.16</t>
  </si>
  <si>
    <t>澜河村</t>
  </si>
  <si>
    <t>杨屋矽头至锅坑1.306782公里道路硬化配套资金</t>
  </si>
  <si>
    <t>2020.6.19</t>
  </si>
  <si>
    <t>省道S342至竹山背1.087公里道路硬化配套资金</t>
  </si>
  <si>
    <t>省道S342至上社1.32公里道路硬化配套资金</t>
  </si>
  <si>
    <t>杨屋锅坑主路至矽头0.4公里道路硬化配套资金</t>
  </si>
  <si>
    <t>十二</t>
  </si>
  <si>
    <t>珠玑镇小计</t>
  </si>
  <si>
    <t>珠玑镇</t>
  </si>
  <si>
    <t>新村村</t>
  </si>
  <si>
    <t>新村村洋塘筑堤加固项目</t>
  </si>
  <si>
    <t>2020.08.26</t>
  </si>
  <si>
    <t>新村村2020年上半年种养殖、就业以奖代补项目</t>
  </si>
  <si>
    <t>2020.08.25</t>
  </si>
  <si>
    <t>贫困户居家环境整治项目</t>
  </si>
  <si>
    <t>贫困户居家环境整治零星项目</t>
  </si>
  <si>
    <t>新村村幸福楼主体建设项目费用（尾款）</t>
  </si>
  <si>
    <t>新村村采购三黄鸡苗项目</t>
  </si>
  <si>
    <t>幸福楼小广场</t>
  </si>
  <si>
    <t>道路拓宽</t>
  </si>
  <si>
    <t>2020年下半年种养、就业奖补项目</t>
  </si>
  <si>
    <t>古田村</t>
  </si>
  <si>
    <t>古田村贫困户家居环境整治</t>
  </si>
  <si>
    <t>2020.09.29</t>
  </si>
  <si>
    <t>古田村贫困户家具</t>
  </si>
  <si>
    <t>古田村“葡萄园特色产业路”</t>
  </si>
  <si>
    <t>购买扶贫扶志物质</t>
  </si>
  <si>
    <t>古田路灯维修工程</t>
  </si>
  <si>
    <t>接上页</t>
  </si>
  <si>
    <t>75（接上页）</t>
  </si>
  <si>
    <t>党群服务中心附属工程</t>
  </si>
  <si>
    <t>购买幸福楼配套设施</t>
  </si>
  <si>
    <t>维修监控</t>
  </si>
  <si>
    <t>祇芫村</t>
  </si>
  <si>
    <t>支付祗芫村幸福小广场工程</t>
  </si>
  <si>
    <t>祗芫村幸福楼工程尾款</t>
  </si>
  <si>
    <t>祗芫村中坑电站高压线路改造工程费</t>
  </si>
  <si>
    <t>维修村级路灯</t>
  </si>
  <si>
    <t>水电站建设尾款</t>
  </si>
  <si>
    <t>里东村</t>
  </si>
  <si>
    <t>贫困户购买服务4名贫困户安置公益性岗位</t>
  </si>
  <si>
    <t>2020.6.2</t>
  </si>
  <si>
    <t>里东村幸福楼主体建设项目</t>
  </si>
  <si>
    <t>2020.9.27</t>
  </si>
  <si>
    <t>里东村居家养老中心幸福楼环境配套建设项目</t>
  </si>
  <si>
    <t>贫困户家居环境提升项目</t>
  </si>
  <si>
    <t>里东村里东岗公共厕所项目</t>
  </si>
  <si>
    <t>吴八自然村环境整治项目</t>
  </si>
  <si>
    <t>里仁村</t>
  </si>
  <si>
    <t>幸福楼周边配套设施建设项目工程</t>
  </si>
  <si>
    <t>里仁村贫困户家居环境提升</t>
  </si>
  <si>
    <t>公路硬化配套资金</t>
  </si>
  <si>
    <t>上半年以奖代补</t>
  </si>
  <si>
    <t>2020.10.31</t>
  </si>
  <si>
    <t>五黑鸡鸡苗</t>
  </si>
  <si>
    <t>里仁文体广场进度款</t>
  </si>
  <si>
    <t>全面提升村党建文化宣传氛围，包括在主干道及房屋外墙统一加装宣传栏和宣传标语，</t>
  </si>
  <si>
    <t>镇统筹发展脐橙产业</t>
  </si>
  <si>
    <t>路灯党建文化宣传栏</t>
  </si>
  <si>
    <t>泰源村</t>
  </si>
  <si>
    <t>泰源村大坑口披头水利修复及耕道项目</t>
  </si>
  <si>
    <t>幸福楼</t>
  </si>
  <si>
    <t>安装监控</t>
  </si>
  <si>
    <t>泰源村贫困户家居环境提升</t>
  </si>
  <si>
    <t>2020.09.03</t>
  </si>
  <si>
    <t>洋湖村</t>
  </si>
  <si>
    <t>以奖代补</t>
  </si>
  <si>
    <t>维修路灯</t>
  </si>
  <si>
    <t>购买农机</t>
  </si>
  <si>
    <t>安装农机大棚</t>
  </si>
  <si>
    <t>稻香小龙虾现代特色农业产业园</t>
  </si>
  <si>
    <t>长迳村</t>
  </si>
  <si>
    <t>长迳村2020年上半年种养殖以奖代补项目</t>
  </si>
  <si>
    <t>2020.08.24</t>
  </si>
  <si>
    <t>长迳村2020年就业以奖代补项目</t>
  </si>
  <si>
    <t>长迳村立等安装和维修项目工程</t>
  </si>
  <si>
    <t>长迳村村办多元型生态桃园基础设施建设工程项目</t>
  </si>
  <si>
    <t>长迳村以奖代补</t>
  </si>
  <si>
    <t>长迳村村高清摄像头</t>
  </si>
  <si>
    <t>十三</t>
  </si>
  <si>
    <t>百顺镇小计</t>
  </si>
  <si>
    <t>百顺村</t>
  </si>
  <si>
    <t>2020年百顺村第一批以奖代补</t>
  </si>
  <si>
    <t>2020.6.17</t>
  </si>
  <si>
    <t>2020年百顺村50亩产业高山茶项目</t>
  </si>
  <si>
    <t>2020.6.30</t>
  </si>
  <si>
    <t>支付百顺村2020年产业“以奖代补费用</t>
  </si>
  <si>
    <t>2020年百顺村第二批产业就业以奖代补</t>
  </si>
  <si>
    <t>2020.10.14</t>
  </si>
  <si>
    <t>支付百顺村2020年为贫困户送家具和收纳箱项目费用</t>
  </si>
  <si>
    <t>支付百顺村黄屋城广场尾款项目</t>
  </si>
  <si>
    <t xml:space="preserve">百顺村贫困户住房提升项目 </t>
  </si>
  <si>
    <t>十四</t>
  </si>
  <si>
    <t>邓坊镇小计</t>
  </si>
  <si>
    <t>邓坊镇</t>
  </si>
  <si>
    <t>赤石村</t>
  </si>
  <si>
    <t>2020.7.10</t>
  </si>
  <si>
    <t>2020年赤石村贫困户、相对困难群众购买家具项目</t>
  </si>
  <si>
    <t>赤石村贫困户、相对困难群众水、电等安装</t>
  </si>
  <si>
    <t>赤石村党群服务中心配套设施-党建</t>
  </si>
  <si>
    <t>2020.10.21</t>
  </si>
  <si>
    <t>赤石村党群服务中心配套设施-电器</t>
  </si>
  <si>
    <t>赤石村党群服务中心配套设施-家具</t>
  </si>
  <si>
    <t>赤石村党群服务中心配套设施-水电</t>
  </si>
  <si>
    <t>赤石村党群服务中心配套设施-窗帘</t>
  </si>
  <si>
    <t>赤石村徐屋路面及排水工程</t>
  </si>
  <si>
    <t>赤石村贫困户家居环境提升工程</t>
  </si>
  <si>
    <t>赤石村党群服务中心工程进度款</t>
  </si>
  <si>
    <t>2020.11.10</t>
  </si>
  <si>
    <t>赤石村路灯维修项目</t>
  </si>
  <si>
    <t>赤石村党群服务中心附属工程1</t>
  </si>
  <si>
    <t>赤马村</t>
  </si>
  <si>
    <t>2020.7.15</t>
  </si>
  <si>
    <t>为赤马村12户贫困户购买家具项目</t>
  </si>
  <si>
    <t>2020.10.21赤马村党群服务中心标识、展板、宣传栏制作项目</t>
  </si>
  <si>
    <t>赤马村四头门至水底路基及上下排桥工程</t>
  </si>
  <si>
    <t>赤马村党群服务中心多功能室及大门地面修缮工程</t>
  </si>
  <si>
    <t>贫困户家居环境提升工程</t>
  </si>
  <si>
    <t>赤马村党群服务中心广场停车棚及屋顶工程</t>
  </si>
  <si>
    <t>赤马村路灯维修项目</t>
  </si>
  <si>
    <t>洋西村</t>
  </si>
  <si>
    <t>2020.4.13</t>
  </si>
  <si>
    <t>洋西村31.9kw光伏发电项目</t>
  </si>
  <si>
    <t>洋西村委会党群服务中心扩建工程</t>
  </si>
  <si>
    <t>十五</t>
  </si>
  <si>
    <t>黄坑镇小计</t>
  </si>
  <si>
    <t>黄坑镇</t>
  </si>
  <si>
    <t>小陂村</t>
  </si>
  <si>
    <t>南雄市黄坑镇小陂村水利枢纽清淤工程</t>
  </si>
  <si>
    <t>2020.7.1</t>
  </si>
  <si>
    <t>小陂村贫困户家居环境提升零星工程</t>
  </si>
  <si>
    <t>小陂头连通猪头岭机耕道开垦和路基工程</t>
  </si>
  <si>
    <t>2020.7.20</t>
  </si>
  <si>
    <t>2020年上半年小陂村以奖代补奖补</t>
  </si>
  <si>
    <t>2020.8.5</t>
  </si>
  <si>
    <t>小陂村猪头岭旧路升级改造工程</t>
  </si>
  <si>
    <t>许村村</t>
  </si>
  <si>
    <t>2020年上半年许村村以奖代补奖补</t>
  </si>
  <si>
    <t>2020.8.4</t>
  </si>
  <si>
    <t>提升许村村相对贫困户退出“八有”指标，为许村村14户贫困户购买电视和信号接收器项目</t>
  </si>
  <si>
    <t>2020.8.13</t>
  </si>
  <si>
    <t>为提升许村村相对贫困户退出“八有”指标，对有需要的贫困户家中更换不合格的床铺以及添置沙发、衣柜和碗柜等</t>
  </si>
  <si>
    <t>2020年下半产业扶贫项目“以奖代补”（种植黄烟类）</t>
  </si>
  <si>
    <t>2020年下半年产业扶贫项目“以奖代补”（种植水稻类）</t>
  </si>
  <si>
    <t>许村村委员会贫困户家居环境整治工程</t>
  </si>
  <si>
    <t>许村二队广场建设</t>
  </si>
  <si>
    <t>许村路基建设</t>
  </si>
  <si>
    <t>黄坑镇许村村广场休闲设施设备</t>
  </si>
  <si>
    <t>十六</t>
  </si>
  <si>
    <t>帽子峰镇小计</t>
  </si>
  <si>
    <t>帽子峰镇</t>
  </si>
  <si>
    <t>洞头村</t>
  </si>
  <si>
    <t>洞头村贫困户家居环境改善补助项目</t>
  </si>
  <si>
    <t>2020.6.11</t>
  </si>
  <si>
    <t>发展金丝皇菊产业项目（第一批拨款）</t>
  </si>
  <si>
    <t>2020.7.31</t>
  </si>
  <si>
    <t>洞头村“以奖代补”第一批</t>
  </si>
  <si>
    <t>洞头村“以奖代补”第二批</t>
  </si>
  <si>
    <t>洞头村“以奖代补”第三批</t>
  </si>
  <si>
    <t>发展金丝皇菊产业项目（第二批拨款）</t>
  </si>
  <si>
    <t>2020.10.8</t>
  </si>
  <si>
    <t>富竹村</t>
  </si>
  <si>
    <t>富竹村贫困户家居环境改善补助项目</t>
  </si>
  <si>
    <t>富竹村村“以奖代补”第一批</t>
  </si>
  <si>
    <t>慰问严果秀等贫困户</t>
  </si>
  <si>
    <t>富竹村村“以奖代补”第二批</t>
  </si>
  <si>
    <t>2020年中央资金计划项目完成情况统计表</t>
  </si>
  <si>
    <t>资金类型</t>
  </si>
  <si>
    <t>资金文号</t>
  </si>
  <si>
    <t>实际投入金额（元）</t>
  </si>
  <si>
    <t>投入项目名称</t>
  </si>
  <si>
    <t>实际完成情况</t>
  </si>
  <si>
    <t>中央直达资金</t>
  </si>
  <si>
    <t>粤财农[2020]41号</t>
  </si>
  <si>
    <t>用于奖励我市5家扶贫资产经营管理效果好、带贫益贫成效突出的经营主体发展产业</t>
  </si>
  <si>
    <t>全市各镇（街道）建档立卡贫困户扶贫小额信贷中国农业银行、中国邮政储蓄银行、南雄农商行2020年第三季度贴息资金</t>
  </si>
  <si>
    <t>13个镇、街2020年下半年建档立卡贫困户就业“以奖代补”项目款</t>
  </si>
  <si>
    <t>10个镇、街2020年下半年建档立卡贫困户种养“以奖代补”项目款</t>
  </si>
  <si>
    <t>韶财农[2020]70号</t>
  </si>
  <si>
    <t>扶持消费扶贫“双创”基地项目</t>
  </si>
  <si>
    <t>中央非直达资金</t>
  </si>
  <si>
    <t>支付委托南雄市文化电子商务孵化港有限公司参加广东省商务扶贫产销对接服务费</t>
  </si>
  <si>
    <t>支付委托南雄市雄鹏农业发展有限公司参加“广东脱贫攻坚展”产销对接服务费</t>
  </si>
  <si>
    <t>支付委托南雄市雄鹏农业发展有限公司参加“第二节广东东西部扶贫协作产品交易会暨2020年广东消费扶贫月系列活动”对接服务费</t>
  </si>
  <si>
    <t>8个镇2020年下半年贫困户种养和就业“以奖代补”资金、2020年第二批中央财政专项扶贫资金</t>
  </si>
  <si>
    <t>支付委托南雄市雄鹏农业发展有限公司参加韶关市第三届广电商品交易博览会产销对接服务</t>
  </si>
  <si>
    <t>农业银行、邮政储蓄、农商行扶贫小额信贷追加风险担保金</t>
  </si>
  <si>
    <t>8个镇10家经营主体2020年11月“以奖代补”项目款</t>
  </si>
  <si>
    <t>16个镇（街）2020年11月建档立卡贫困户种养“以奖代补”项目款、15个镇（街）2020年11月建档立卡贫困户就业“以奖代补”项目款</t>
  </si>
  <si>
    <t>南雄市古市镇山门林场至小坑路段路面拓宽工程项目</t>
  </si>
  <si>
    <t>邮政、农行、农商扶贫小额贷款贴息</t>
  </si>
  <si>
    <t>2020年第四季度农业银行第二次扶贫小额贷款贴息</t>
  </si>
  <si>
    <t>各镇、街2020年12月份“以奖代补”项目款</t>
  </si>
</sst>
</file>

<file path=xl/styles.xml><?xml version="1.0" encoding="utf-8"?>
<styleSheet xmlns="http://schemas.openxmlformats.org/spreadsheetml/2006/main">
  <numFmts count="7">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 numFmtId="177" formatCode="0.0000_);[Red]\(0.0000\)"/>
    <numFmt numFmtId="178" formatCode="0.00_ "/>
  </numFmts>
  <fonts count="35">
    <font>
      <sz val="11"/>
      <color theme="1"/>
      <name val="宋体"/>
      <charset val="134"/>
      <scheme val="minor"/>
    </font>
    <font>
      <b/>
      <sz val="20"/>
      <color theme="1"/>
      <name val="宋体"/>
      <charset val="134"/>
      <scheme val="minor"/>
    </font>
    <font>
      <b/>
      <sz val="14"/>
      <color theme="1"/>
      <name val="宋体"/>
      <charset val="134"/>
      <scheme val="minor"/>
    </font>
    <font>
      <sz val="10"/>
      <name val="宋体"/>
      <charset val="134"/>
      <scheme val="minor"/>
    </font>
    <font>
      <sz val="12"/>
      <name val="宋体"/>
      <charset val="134"/>
    </font>
    <font>
      <b/>
      <sz val="10"/>
      <name val="宋体"/>
      <charset val="134"/>
    </font>
    <font>
      <b/>
      <sz val="12"/>
      <name val="宋体"/>
      <charset val="134"/>
    </font>
    <font>
      <b/>
      <sz val="11"/>
      <name val="宋体"/>
      <charset val="134"/>
    </font>
    <font>
      <sz val="11"/>
      <name val="宋体"/>
      <charset val="134"/>
    </font>
    <font>
      <sz val="11"/>
      <name val="宋体"/>
      <charset val="134"/>
      <scheme val="minor"/>
    </font>
    <font>
      <b/>
      <sz val="28"/>
      <name val="宋体"/>
      <charset val="134"/>
    </font>
    <font>
      <b/>
      <sz val="10"/>
      <name val="黑体"/>
      <family val="3"/>
      <charset val="134"/>
    </font>
    <font>
      <sz val="10"/>
      <name val="宋体"/>
      <charset val="134"/>
    </font>
    <font>
      <b/>
      <sz val="18"/>
      <name val="宋体"/>
      <charset val="134"/>
    </font>
    <font>
      <b/>
      <sz val="11"/>
      <color rgb="FF3F3F3F"/>
      <name val="宋体"/>
      <charset val="0"/>
      <scheme val="minor"/>
    </font>
    <font>
      <sz val="11"/>
      <color rgb="FFFF0000"/>
      <name val="宋体"/>
      <charset val="0"/>
      <scheme val="minor"/>
    </font>
    <font>
      <sz val="11"/>
      <color theme="1"/>
      <name val="宋体"/>
      <charset val="134"/>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006100"/>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indexed="8"/>
      <name val="宋体"/>
      <charset val="134"/>
    </font>
    <font>
      <sz val="11"/>
      <color rgb="FF9C65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5">
    <xf numFmtId="0" fontId="0" fillId="0" borderId="0">
      <alignment vertical="center"/>
    </xf>
    <xf numFmtId="42" fontId="16" fillId="0" borderId="0" applyFont="0" applyFill="0" applyBorder="0" applyAlignment="0" applyProtection="0">
      <alignment vertical="center"/>
    </xf>
    <xf numFmtId="0" fontId="24" fillId="13" borderId="0" applyNumberFormat="0" applyBorder="0" applyAlignment="0" applyProtection="0">
      <alignment vertical="center"/>
    </xf>
    <xf numFmtId="0" fontId="21" fillId="4" borderId="15"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24" fillId="10" borderId="0" applyNumberFormat="0" applyBorder="0" applyAlignment="0" applyProtection="0">
      <alignment vertical="center"/>
    </xf>
    <xf numFmtId="0" fontId="25" fillId="7" borderId="0" applyNumberFormat="0" applyBorder="0" applyAlignment="0" applyProtection="0">
      <alignment vertical="center"/>
    </xf>
    <xf numFmtId="43" fontId="16" fillId="0" borderId="0" applyFont="0" applyFill="0" applyBorder="0" applyAlignment="0" applyProtection="0">
      <alignment vertical="center"/>
    </xf>
    <xf numFmtId="0" fontId="26" fillId="16" borderId="0" applyNumberFormat="0" applyBorder="0" applyAlignment="0" applyProtection="0">
      <alignment vertical="center"/>
    </xf>
    <xf numFmtId="0" fontId="29" fillId="0" borderId="0" applyNumberFormat="0" applyFill="0" applyBorder="0" applyAlignment="0" applyProtection="0">
      <alignment vertical="center"/>
    </xf>
    <xf numFmtId="9" fontId="16"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xf numFmtId="0" fontId="16" fillId="3" borderId="16" applyNumberFormat="0" applyFont="0" applyAlignment="0" applyProtection="0">
      <alignment vertical="center"/>
    </xf>
    <xf numFmtId="0" fontId="26" fillId="21" borderId="0" applyNumberFormat="0" applyBorder="0" applyAlignment="0" applyProtection="0">
      <alignment vertical="center"/>
    </xf>
    <xf numFmtId="0" fontId="2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8" fillId="0" borderId="14" applyNumberFormat="0" applyFill="0" applyAlignment="0" applyProtection="0">
      <alignment vertical="center"/>
    </xf>
    <xf numFmtId="0" fontId="23" fillId="0" borderId="14" applyNumberFormat="0" applyFill="0" applyAlignment="0" applyProtection="0">
      <alignment vertical="center"/>
    </xf>
    <xf numFmtId="0" fontId="26" fillId="15" borderId="0" applyNumberFormat="0" applyBorder="0" applyAlignment="0" applyProtection="0">
      <alignment vertical="center"/>
    </xf>
    <xf numFmtId="0" fontId="28" fillId="0" borderId="18" applyNumberFormat="0" applyFill="0" applyAlignment="0" applyProtection="0">
      <alignment vertical="center"/>
    </xf>
    <xf numFmtId="0" fontId="26" fillId="20" borderId="0" applyNumberFormat="0" applyBorder="0" applyAlignment="0" applyProtection="0">
      <alignment vertical="center"/>
    </xf>
    <xf numFmtId="0" fontId="14" fillId="2" borderId="12" applyNumberFormat="0" applyAlignment="0" applyProtection="0">
      <alignment vertical="center"/>
    </xf>
    <xf numFmtId="0" fontId="19" fillId="2" borderId="15" applyNumberFormat="0" applyAlignment="0" applyProtection="0">
      <alignment vertical="center"/>
    </xf>
    <xf numFmtId="0" fontId="30" fillId="18" borderId="19" applyNumberFormat="0" applyAlignment="0" applyProtection="0">
      <alignment vertical="center"/>
    </xf>
    <xf numFmtId="0" fontId="24" fillId="24" borderId="0" applyNumberFormat="0" applyBorder="0" applyAlignment="0" applyProtection="0">
      <alignment vertical="center"/>
    </xf>
    <xf numFmtId="0" fontId="26" fillId="27" borderId="0" applyNumberFormat="0" applyBorder="0" applyAlignment="0" applyProtection="0">
      <alignment vertical="center"/>
    </xf>
    <xf numFmtId="0" fontId="17" fillId="0" borderId="13" applyNumberFormat="0" applyFill="0" applyAlignment="0" applyProtection="0">
      <alignment vertical="center"/>
    </xf>
    <xf numFmtId="0" fontId="22" fillId="0" borderId="17" applyNumberFormat="0" applyFill="0" applyAlignment="0" applyProtection="0">
      <alignment vertical="center"/>
    </xf>
    <xf numFmtId="0" fontId="27" fillId="17" borderId="0" applyNumberFormat="0" applyBorder="0" applyAlignment="0" applyProtection="0">
      <alignment vertical="center"/>
    </xf>
    <xf numFmtId="0" fontId="34" fillId="19" borderId="0" applyNumberFormat="0" applyBorder="0" applyAlignment="0" applyProtection="0">
      <alignment vertical="center"/>
    </xf>
    <xf numFmtId="0" fontId="24" fillId="12" borderId="0" applyNumberFormat="0" applyBorder="0" applyAlignment="0" applyProtection="0">
      <alignment vertical="center"/>
    </xf>
    <xf numFmtId="0" fontId="26" fillId="30" borderId="0" applyNumberFormat="0" applyBorder="0" applyAlignment="0" applyProtection="0">
      <alignment vertical="center"/>
    </xf>
    <xf numFmtId="0" fontId="24" fillId="11" borderId="0" applyNumberFormat="0" applyBorder="0" applyAlignment="0" applyProtection="0">
      <alignment vertical="center"/>
    </xf>
    <xf numFmtId="0" fontId="24" fillId="9" borderId="0" applyNumberFormat="0" applyBorder="0" applyAlignment="0" applyProtection="0">
      <alignment vertical="center"/>
    </xf>
    <xf numFmtId="0" fontId="24" fillId="23" borderId="0" applyNumberFormat="0" applyBorder="0" applyAlignment="0" applyProtection="0">
      <alignment vertical="center"/>
    </xf>
    <xf numFmtId="0" fontId="24" fillId="6" borderId="0" applyNumberFormat="0" applyBorder="0" applyAlignment="0" applyProtection="0">
      <alignment vertical="center"/>
    </xf>
    <xf numFmtId="0" fontId="26" fillId="29" borderId="0" applyNumberFormat="0" applyBorder="0" applyAlignment="0" applyProtection="0">
      <alignment vertical="center"/>
    </xf>
    <xf numFmtId="0" fontId="26" fillId="26" borderId="0" applyNumberFormat="0" applyBorder="0" applyAlignment="0" applyProtection="0">
      <alignment vertical="center"/>
    </xf>
    <xf numFmtId="0" fontId="24" fillId="22" borderId="0" applyNumberFormat="0" applyBorder="0" applyAlignment="0" applyProtection="0">
      <alignment vertical="center"/>
    </xf>
    <xf numFmtId="0" fontId="24" fillId="5" borderId="0" applyNumberFormat="0" applyBorder="0" applyAlignment="0" applyProtection="0">
      <alignment vertical="center"/>
    </xf>
    <xf numFmtId="0" fontId="26" fillId="28" borderId="0" applyNumberFormat="0" applyBorder="0" applyAlignment="0" applyProtection="0">
      <alignment vertical="center"/>
    </xf>
    <xf numFmtId="0" fontId="24" fillId="8" borderId="0" applyNumberFormat="0" applyBorder="0" applyAlignment="0" applyProtection="0">
      <alignment vertical="center"/>
    </xf>
    <xf numFmtId="0" fontId="26" fillId="14" borderId="0" applyNumberFormat="0" applyBorder="0" applyAlignment="0" applyProtection="0">
      <alignment vertical="center"/>
    </xf>
    <xf numFmtId="0" fontId="26" fillId="25" borderId="0" applyNumberFormat="0" applyBorder="0" applyAlignment="0" applyProtection="0">
      <alignment vertical="center"/>
    </xf>
    <xf numFmtId="0" fontId="33" fillId="0" borderId="0"/>
    <xf numFmtId="0" fontId="24" fillId="31" borderId="0" applyNumberFormat="0" applyBorder="0" applyAlignment="0" applyProtection="0">
      <alignment vertical="center"/>
    </xf>
    <xf numFmtId="0" fontId="26" fillId="32" borderId="0" applyNumberFormat="0" applyBorder="0" applyAlignment="0" applyProtection="0">
      <alignment vertical="center"/>
    </xf>
    <xf numFmtId="0" fontId="4" fillId="0" borderId="0"/>
    <xf numFmtId="0" fontId="4" fillId="0" borderId="0"/>
    <xf numFmtId="0" fontId="33" fillId="0" borderId="0">
      <alignment vertical="center"/>
    </xf>
    <xf numFmtId="0" fontId="4" fillId="0" borderId="0">
      <alignment vertical="center"/>
    </xf>
  </cellStyleXfs>
  <cellXfs count="118">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0" fillId="0" borderId="1" xfId="0" applyBorder="1" applyAlignment="1">
      <alignment horizontal="center" vertical="center"/>
    </xf>
    <xf numFmtId="176" fontId="3" fillId="0" borderId="1" xfId="51" applyNumberFormat="1" applyFont="1" applyFill="1" applyBorder="1" applyAlignment="1" applyProtection="1">
      <alignment horizontal="center" vertical="center" wrapText="1"/>
    </xf>
    <xf numFmtId="0" fontId="0" fillId="0" borderId="1" xfId="0" applyBorder="1" applyAlignment="1">
      <alignment horizontal="center" vertical="center" wrapText="1"/>
    </xf>
    <xf numFmtId="0" fontId="4" fillId="0" borderId="0" xfId="0" applyFont="1" applyFill="1" applyBorder="1" applyAlignment="1">
      <alignment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8" fillId="0" borderId="0" xfId="0" applyFont="1" applyFill="1" applyBorder="1" applyAlignment="1">
      <alignment vertical="center"/>
    </xf>
    <xf numFmtId="0" fontId="9" fillId="0" borderId="0" xfId="0" applyFont="1" applyFill="1" applyBorder="1" applyAlignment="1">
      <alignment vertical="center"/>
    </xf>
    <xf numFmtId="0" fontId="8" fillId="0" borderId="0" xfId="0" applyFont="1" applyFill="1" applyBorder="1" applyAlignment="1">
      <alignment horizontal="center" vertical="center" wrapText="1"/>
    </xf>
    <xf numFmtId="0" fontId="8" fillId="0" borderId="0" xfId="0" applyFont="1" applyFill="1" applyBorder="1" applyAlignment="1">
      <alignment vertical="center" wrapText="1"/>
    </xf>
    <xf numFmtId="0" fontId="10" fillId="0" borderId="0" xfId="0" applyFont="1" applyFill="1" applyBorder="1" applyAlignment="1">
      <alignment horizontal="center" vertical="center"/>
    </xf>
    <xf numFmtId="0" fontId="6" fillId="0" borderId="5" xfId="0" applyFont="1" applyFill="1" applyBorder="1" applyAlignment="1">
      <alignment horizontal="left" vertical="center"/>
    </xf>
    <xf numFmtId="0" fontId="4" fillId="0" borderId="1" xfId="53" applyFont="1" applyFill="1" applyBorder="1" applyAlignment="1">
      <alignment horizontal="center" vertical="center"/>
    </xf>
    <xf numFmtId="0" fontId="4" fillId="0" borderId="1" xfId="53" applyFont="1" applyFill="1" applyBorder="1" applyAlignment="1">
      <alignment horizontal="center" vertical="center" wrapText="1"/>
    </xf>
    <xf numFmtId="0" fontId="5"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13" applyNumberFormat="1"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13" applyNumberFormat="1"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31"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31" fontId="8"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8" fillId="0" borderId="1" xfId="48" applyFont="1" applyFill="1" applyBorder="1" applyAlignment="1">
      <alignment horizontal="center" vertical="center" wrapText="1"/>
    </xf>
    <xf numFmtId="0" fontId="8" fillId="0" borderId="1" xfId="52" applyFont="1" applyFill="1" applyBorder="1" applyAlignment="1">
      <alignment horizontal="center" vertical="center"/>
    </xf>
    <xf numFmtId="0" fontId="8" fillId="0" borderId="1" xfId="52" applyFont="1" applyFill="1" applyBorder="1" applyAlignment="1">
      <alignment horizontal="center" vertical="center"/>
    </xf>
    <xf numFmtId="0" fontId="8" fillId="0" borderId="1" xfId="52"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8" fillId="0" borderId="1" xfId="0" applyFont="1" applyFill="1" applyBorder="1" applyAlignment="1">
      <alignment vertical="center"/>
    </xf>
    <xf numFmtId="0" fontId="8" fillId="0" borderId="1" xfId="48" applyFont="1" applyFill="1" applyBorder="1" applyAlignment="1">
      <alignment horizontal="center" vertical="center" wrapText="1"/>
    </xf>
    <xf numFmtId="178" fontId="1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vertical="center"/>
    </xf>
    <xf numFmtId="0" fontId="9" fillId="0" borderId="0" xfId="0" applyFont="1" applyFill="1" applyBorder="1" applyAlignment="1">
      <alignment horizontal="center" vertical="center"/>
    </xf>
    <xf numFmtId="0" fontId="8" fillId="0" borderId="1" xfId="54" applyFont="1" applyFill="1" applyBorder="1" applyAlignment="1">
      <alignment horizontal="center" vertical="center" wrapText="1"/>
    </xf>
    <xf numFmtId="0" fontId="8" fillId="0" borderId="1" xfId="52"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52" applyFont="1" applyFill="1" applyBorder="1" applyAlignment="1">
      <alignment wrapText="1"/>
    </xf>
    <xf numFmtId="0" fontId="8" fillId="0" borderId="1" xfId="0" applyNumberFormat="1" applyFont="1" applyFill="1" applyBorder="1" applyAlignment="1">
      <alignment horizontal="center" vertical="center"/>
    </xf>
    <xf numFmtId="31" fontId="8" fillId="0" borderId="1" xfId="0" applyNumberFormat="1" applyFont="1" applyFill="1" applyBorder="1" applyAlignment="1">
      <alignment horizontal="center" vertical="center"/>
    </xf>
    <xf numFmtId="0" fontId="8" fillId="0" borderId="0" xfId="0" applyFont="1" applyFill="1" applyBorder="1" applyAlignment="1">
      <alignment horizontal="center" vertical="center"/>
    </xf>
    <xf numFmtId="0" fontId="8" fillId="0" borderId="1" xfId="0" applyFont="1" applyFill="1" applyBorder="1" applyAlignment="1">
      <alignment vertical="center"/>
    </xf>
    <xf numFmtId="0" fontId="4" fillId="0" borderId="0" xfId="0" applyFont="1" applyFill="1" applyBorder="1" applyAlignment="1">
      <alignment horizontal="center" vertical="center"/>
    </xf>
    <xf numFmtId="0" fontId="13" fillId="0" borderId="0" xfId="52" applyFont="1" applyAlignment="1">
      <alignment horizontal="center"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8" fillId="0" borderId="1" xfId="52" applyFont="1" applyFill="1" applyBorder="1" applyAlignment="1">
      <alignment horizontal="center" vertical="center"/>
    </xf>
    <xf numFmtId="0" fontId="8" fillId="0" borderId="1" xfId="52" applyFont="1" applyFill="1" applyBorder="1" applyAlignment="1">
      <alignment horizontal="center" vertical="center"/>
    </xf>
    <xf numFmtId="0" fontId="8" fillId="0" borderId="1" xfId="52" applyFont="1" applyFill="1" applyBorder="1" applyAlignment="1">
      <alignment horizontal="center" vertical="center"/>
    </xf>
    <xf numFmtId="0" fontId="8" fillId="0" borderId="1" xfId="52" applyFont="1" applyFill="1" applyBorder="1" applyAlignment="1">
      <alignment horizontal="center" vertical="center" wrapText="1"/>
    </xf>
    <xf numFmtId="0" fontId="8" fillId="0" borderId="1" xfId="52" applyFont="1" applyFill="1" applyBorder="1" applyAlignment="1">
      <alignment horizontal="center" vertical="center"/>
    </xf>
    <xf numFmtId="0" fontId="8" fillId="0" borderId="1" xfId="52" applyFont="1" applyFill="1" applyBorder="1" applyAlignment="1">
      <alignment horizontal="center" vertical="center" wrapText="1"/>
    </xf>
    <xf numFmtId="0" fontId="8" fillId="0" borderId="1" xfId="0" applyFont="1" applyFill="1" applyBorder="1" applyAlignment="1">
      <alignment vertical="center"/>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14"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xf>
    <xf numFmtId="0" fontId="8" fillId="0" borderId="1" xfId="0" applyNumberFormat="1" applyFont="1" applyFill="1" applyBorder="1" applyAlignment="1">
      <alignment vertical="center"/>
    </xf>
    <xf numFmtId="0" fontId="8" fillId="0" borderId="1" xfId="0" applyNumberFormat="1" applyFont="1" applyFill="1" applyBorder="1" applyAlignment="1">
      <alignment vertical="center"/>
    </xf>
    <xf numFmtId="0" fontId="6" fillId="0" borderId="0" xfId="0" applyFont="1" applyFill="1" applyAlignment="1">
      <alignment horizontal="center" vertical="center" wrapText="1"/>
    </xf>
    <xf numFmtId="0" fontId="7" fillId="0" borderId="9" xfId="0" applyFont="1" applyFill="1" applyBorder="1" applyAlignment="1">
      <alignment horizontal="center" vertical="center"/>
    </xf>
    <xf numFmtId="0" fontId="7" fillId="0" borderId="9" xfId="0" applyFont="1" applyFill="1" applyBorder="1" applyAlignment="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 7 6" xfId="48"/>
    <cellStyle name="40% - 强调文字颜色 6" xfId="49" builtinId="51"/>
    <cellStyle name="60% - 强调文字颜色 6" xfId="50" builtinId="52"/>
    <cellStyle name="常规_2004年省补助专款使用情况表(钟)" xfId="51"/>
    <cellStyle name="常规_2013年度韶关市级财政扶贫开发“双到”专项资金（共三批）" xfId="52"/>
    <cellStyle name="常规 24" xfId="53"/>
    <cellStyle name="常规 2"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4:L48"/>
  <sheetViews>
    <sheetView view="pageBreakPreview" zoomScaleNormal="100" zoomScaleSheetLayoutView="100" workbookViewId="0">
      <selection activeCell="E7" sqref="E7"/>
    </sheetView>
  </sheetViews>
  <sheetFormatPr defaultColWidth="9" defaultRowHeight="14.25"/>
  <cols>
    <col min="1" max="4" width="9" style="20"/>
    <col min="5" max="5" width="12.875" style="20"/>
    <col min="6" max="6" width="38.25" style="89" customWidth="1"/>
    <col min="7" max="7" width="12.875" style="20"/>
    <col min="8" max="8" width="11.7" style="20" customWidth="1"/>
    <col min="9" max="11" width="10.375" style="20"/>
    <col min="12" max="12" width="7.625" style="20" customWidth="1"/>
    <col min="13" max="16384" width="9" style="20"/>
  </cols>
  <sheetData>
    <row r="4" ht="39" customHeight="1" spans="1:12">
      <c r="A4" s="90" t="s">
        <v>0</v>
      </c>
      <c r="B4" s="90"/>
      <c r="C4" s="90"/>
      <c r="D4" s="90"/>
      <c r="E4" s="90"/>
      <c r="F4" s="90"/>
      <c r="G4" s="90"/>
      <c r="H4" s="90"/>
      <c r="I4" s="90"/>
      <c r="J4" s="90"/>
      <c r="K4" s="90"/>
      <c r="L4" s="90"/>
    </row>
    <row r="5" ht="36" customHeight="1" spans="1:12">
      <c r="A5" s="91" t="s">
        <v>1</v>
      </c>
      <c r="B5" s="91"/>
      <c r="C5" s="91"/>
      <c r="D5" s="92"/>
      <c r="E5" s="91"/>
      <c r="F5" s="92"/>
      <c r="G5" s="92"/>
      <c r="H5" s="92"/>
      <c r="I5" s="92"/>
      <c r="J5" s="92"/>
      <c r="K5" s="115"/>
      <c r="L5" s="91"/>
    </row>
    <row r="6" ht="50" customHeight="1" spans="1:12">
      <c r="A6" s="93" t="s">
        <v>2</v>
      </c>
      <c r="B6" s="93" t="s">
        <v>3</v>
      </c>
      <c r="C6" s="33" t="s">
        <v>4</v>
      </c>
      <c r="D6" s="33" t="s">
        <v>5</v>
      </c>
      <c r="E6" s="33" t="s">
        <v>6</v>
      </c>
      <c r="F6" s="33" t="s">
        <v>7</v>
      </c>
      <c r="G6" s="33" t="s">
        <v>8</v>
      </c>
      <c r="H6" s="33" t="s">
        <v>9</v>
      </c>
      <c r="I6" s="33" t="s">
        <v>10</v>
      </c>
      <c r="J6" s="33" t="s">
        <v>11</v>
      </c>
      <c r="K6" s="33" t="s">
        <v>12</v>
      </c>
      <c r="L6" s="33" t="s">
        <v>13</v>
      </c>
    </row>
    <row r="7" ht="30" customHeight="1" spans="1:12">
      <c r="A7" s="94" t="s">
        <v>14</v>
      </c>
      <c r="B7" s="95"/>
      <c r="C7" s="96"/>
      <c r="D7" s="97">
        <f>SUM(D8:D47)</f>
        <v>900</v>
      </c>
      <c r="E7" s="97">
        <f>SUM(E8:E47)</f>
        <v>900.000021</v>
      </c>
      <c r="F7" s="97"/>
      <c r="G7" s="97">
        <f>SUM(G8:G47)</f>
        <v>908.907834</v>
      </c>
      <c r="H7" s="97"/>
      <c r="I7" s="97">
        <f>SUM(I8:I47)</f>
        <v>900</v>
      </c>
      <c r="J7" s="97">
        <f>SUM(J15:J47)</f>
        <v>0</v>
      </c>
      <c r="K7" s="116"/>
      <c r="L7" s="117"/>
    </row>
    <row r="8" s="22" customFormat="1" ht="30" customHeight="1" spans="1:12">
      <c r="A8" s="98">
        <v>1</v>
      </c>
      <c r="B8" s="99" t="s">
        <v>15</v>
      </c>
      <c r="C8" s="99" t="s">
        <v>16</v>
      </c>
      <c r="D8" s="98">
        <v>100</v>
      </c>
      <c r="E8" s="100">
        <v>15</v>
      </c>
      <c r="F8" s="101" t="s">
        <v>17</v>
      </c>
      <c r="G8" s="100">
        <v>15</v>
      </c>
      <c r="H8" s="102" t="s">
        <v>18</v>
      </c>
      <c r="I8" s="98">
        <v>100</v>
      </c>
      <c r="J8" s="98">
        <v>0</v>
      </c>
      <c r="K8" s="98" t="s">
        <v>19</v>
      </c>
      <c r="L8" s="98"/>
    </row>
    <row r="9" s="22" customFormat="1" ht="30" customHeight="1" spans="1:12">
      <c r="A9" s="98"/>
      <c r="B9" s="99"/>
      <c r="C9" s="99"/>
      <c r="D9" s="98"/>
      <c r="E9" s="70">
        <v>9.8206</v>
      </c>
      <c r="F9" s="36" t="s">
        <v>20</v>
      </c>
      <c r="G9" s="70">
        <v>9.8206</v>
      </c>
      <c r="H9" s="43" t="s">
        <v>21</v>
      </c>
      <c r="I9" s="98"/>
      <c r="J9" s="98"/>
      <c r="K9" s="98" t="s">
        <v>19</v>
      </c>
      <c r="L9" s="98"/>
    </row>
    <row r="10" s="22" customFormat="1" ht="30" customHeight="1" spans="1:12">
      <c r="A10" s="98"/>
      <c r="B10" s="99"/>
      <c r="C10" s="99"/>
      <c r="D10" s="98"/>
      <c r="E10" s="98">
        <v>35</v>
      </c>
      <c r="F10" s="103" t="s">
        <v>22</v>
      </c>
      <c r="G10" s="98">
        <v>35</v>
      </c>
      <c r="H10" s="99" t="s">
        <v>23</v>
      </c>
      <c r="I10" s="98"/>
      <c r="J10" s="98"/>
      <c r="K10" s="98" t="s">
        <v>19</v>
      </c>
      <c r="L10" s="82"/>
    </row>
    <row r="11" s="22" customFormat="1" ht="30" customHeight="1" spans="1:12">
      <c r="A11" s="98"/>
      <c r="B11" s="99"/>
      <c r="C11" s="99"/>
      <c r="D11" s="98"/>
      <c r="E11" s="70">
        <v>40.1794</v>
      </c>
      <c r="F11" s="36" t="s">
        <v>24</v>
      </c>
      <c r="G11" s="70">
        <v>40.1794</v>
      </c>
      <c r="H11" s="99" t="s">
        <v>23</v>
      </c>
      <c r="I11" s="98"/>
      <c r="J11" s="98"/>
      <c r="K11" s="98" t="s">
        <v>19</v>
      </c>
      <c r="L11" s="82"/>
    </row>
    <row r="12" s="22" customFormat="1" ht="30" customHeight="1" spans="1:12">
      <c r="A12" s="70">
        <v>2</v>
      </c>
      <c r="B12" s="43" t="s">
        <v>25</v>
      </c>
      <c r="C12" s="43" t="s">
        <v>26</v>
      </c>
      <c r="D12" s="98">
        <v>100</v>
      </c>
      <c r="E12" s="71">
        <v>25.874</v>
      </c>
      <c r="F12" s="36" t="s">
        <v>27</v>
      </c>
      <c r="G12" s="71">
        <v>25.874</v>
      </c>
      <c r="H12" s="104" t="s">
        <v>28</v>
      </c>
      <c r="I12" s="70">
        <v>100</v>
      </c>
      <c r="J12" s="98">
        <f>D12-I12</f>
        <v>0</v>
      </c>
      <c r="K12" s="98" t="s">
        <v>19</v>
      </c>
      <c r="L12" s="34"/>
    </row>
    <row r="13" s="22" customFormat="1" ht="30" customHeight="1" spans="1:12">
      <c r="A13" s="70"/>
      <c r="B13" s="43"/>
      <c r="C13" s="43"/>
      <c r="D13" s="98"/>
      <c r="E13" s="71">
        <v>67</v>
      </c>
      <c r="F13" s="36" t="s">
        <v>29</v>
      </c>
      <c r="G13" s="71">
        <v>67</v>
      </c>
      <c r="H13" s="104" t="s">
        <v>23</v>
      </c>
      <c r="I13" s="70"/>
      <c r="J13" s="98"/>
      <c r="K13" s="98" t="s">
        <v>19</v>
      </c>
      <c r="L13" s="34"/>
    </row>
    <row r="14" s="22" customFormat="1" ht="30" customHeight="1" spans="1:12">
      <c r="A14" s="70"/>
      <c r="B14" s="43"/>
      <c r="C14" s="43"/>
      <c r="D14" s="98"/>
      <c r="E14" s="70">
        <v>7.126</v>
      </c>
      <c r="F14" s="43" t="s">
        <v>30</v>
      </c>
      <c r="G14" s="70">
        <v>7.126</v>
      </c>
      <c r="H14" s="43" t="s">
        <v>31</v>
      </c>
      <c r="I14" s="70"/>
      <c r="J14" s="98"/>
      <c r="K14" s="98" t="s">
        <v>19</v>
      </c>
      <c r="L14" s="79"/>
    </row>
    <row r="15" s="22" customFormat="1" ht="30" customHeight="1" spans="1:12">
      <c r="A15" s="70">
        <v>3</v>
      </c>
      <c r="B15" s="43" t="s">
        <v>32</v>
      </c>
      <c r="C15" s="43" t="s">
        <v>33</v>
      </c>
      <c r="D15" s="98">
        <v>100</v>
      </c>
      <c r="E15" s="70">
        <v>0.42</v>
      </c>
      <c r="F15" s="36" t="s">
        <v>34</v>
      </c>
      <c r="G15" s="70">
        <v>0.42</v>
      </c>
      <c r="H15" s="43" t="s">
        <v>31</v>
      </c>
      <c r="I15" s="70">
        <f>SUM(G15:G18)</f>
        <v>100</v>
      </c>
      <c r="J15" s="98">
        <f>D15-I15</f>
        <v>0</v>
      </c>
      <c r="K15" s="98" t="s">
        <v>19</v>
      </c>
      <c r="L15" s="79"/>
    </row>
    <row r="16" s="22" customFormat="1" ht="30" customHeight="1" spans="1:12">
      <c r="A16" s="70"/>
      <c r="B16" s="43"/>
      <c r="C16" s="43"/>
      <c r="D16" s="98"/>
      <c r="E16" s="70">
        <v>7.8474</v>
      </c>
      <c r="F16" s="36" t="s">
        <v>35</v>
      </c>
      <c r="G16" s="70">
        <v>7.8474</v>
      </c>
      <c r="H16" s="43" t="s">
        <v>36</v>
      </c>
      <c r="I16" s="70"/>
      <c r="J16" s="98"/>
      <c r="K16" s="98" t="s">
        <v>19</v>
      </c>
      <c r="L16" s="79"/>
    </row>
    <row r="17" s="22" customFormat="1" ht="30" customHeight="1" spans="1:12">
      <c r="A17" s="70"/>
      <c r="B17" s="43"/>
      <c r="C17" s="43"/>
      <c r="D17" s="98"/>
      <c r="E17" s="70">
        <v>9.59</v>
      </c>
      <c r="F17" s="36" t="s">
        <v>37</v>
      </c>
      <c r="G17" s="70">
        <v>9.59</v>
      </c>
      <c r="H17" s="43" t="s">
        <v>38</v>
      </c>
      <c r="I17" s="70"/>
      <c r="J17" s="98"/>
      <c r="K17" s="98" t="s">
        <v>19</v>
      </c>
      <c r="L17" s="79"/>
    </row>
    <row r="18" s="22" customFormat="1" ht="30" customHeight="1" spans="1:12">
      <c r="A18" s="70"/>
      <c r="B18" s="43"/>
      <c r="C18" s="43"/>
      <c r="D18" s="98"/>
      <c r="E18" s="70">
        <v>82.1426</v>
      </c>
      <c r="F18" s="36" t="s">
        <v>39</v>
      </c>
      <c r="G18" s="70">
        <v>82.1426</v>
      </c>
      <c r="H18" s="43" t="s">
        <v>28</v>
      </c>
      <c r="I18" s="70"/>
      <c r="J18" s="98"/>
      <c r="K18" s="98" t="s">
        <v>19</v>
      </c>
      <c r="L18" s="79"/>
    </row>
    <row r="19" ht="36" customHeight="1" spans="1:12">
      <c r="A19" s="105">
        <v>4</v>
      </c>
      <c r="B19" s="105" t="s">
        <v>40</v>
      </c>
      <c r="C19" s="105" t="s">
        <v>41</v>
      </c>
      <c r="D19" s="105">
        <v>100</v>
      </c>
      <c r="E19" s="69">
        <v>2.65</v>
      </c>
      <c r="F19" s="57" t="s">
        <v>42</v>
      </c>
      <c r="G19" s="69">
        <v>2.65</v>
      </c>
      <c r="H19" s="58" t="s">
        <v>43</v>
      </c>
      <c r="I19" s="69">
        <v>2.65</v>
      </c>
      <c r="J19" s="105">
        <f>D19-I19-I20-I21</f>
        <v>0</v>
      </c>
      <c r="K19" s="98" t="s">
        <v>19</v>
      </c>
      <c r="L19" s="55"/>
    </row>
    <row r="20" ht="36" customHeight="1" spans="1:12">
      <c r="A20" s="106"/>
      <c r="B20" s="106"/>
      <c r="C20" s="106"/>
      <c r="D20" s="106"/>
      <c r="E20" s="69">
        <v>78</v>
      </c>
      <c r="F20" s="57" t="s">
        <v>44</v>
      </c>
      <c r="G20" s="69">
        <v>78</v>
      </c>
      <c r="H20" s="58" t="s">
        <v>45</v>
      </c>
      <c r="I20" s="69">
        <v>78</v>
      </c>
      <c r="J20" s="106"/>
      <c r="K20" s="98" t="s">
        <v>19</v>
      </c>
      <c r="L20" s="55"/>
    </row>
    <row r="21" ht="36" customHeight="1" spans="1:12">
      <c r="A21" s="107"/>
      <c r="B21" s="107"/>
      <c r="C21" s="107"/>
      <c r="D21" s="107"/>
      <c r="E21" s="67">
        <v>19.35</v>
      </c>
      <c r="F21" s="57" t="s">
        <v>46</v>
      </c>
      <c r="G21" s="67">
        <v>19.35</v>
      </c>
      <c r="H21" s="58" t="s">
        <v>23</v>
      </c>
      <c r="I21" s="67">
        <v>19.35</v>
      </c>
      <c r="J21" s="107"/>
      <c r="K21" s="98" t="s">
        <v>19</v>
      </c>
      <c r="L21" s="55"/>
    </row>
    <row r="22" ht="36" customHeight="1" spans="1:12">
      <c r="A22" s="105">
        <v>5</v>
      </c>
      <c r="B22" s="105" t="s">
        <v>40</v>
      </c>
      <c r="C22" s="105" t="s">
        <v>47</v>
      </c>
      <c r="D22" s="105">
        <v>100</v>
      </c>
      <c r="E22" s="67">
        <v>8.06</v>
      </c>
      <c r="F22" s="57" t="s">
        <v>42</v>
      </c>
      <c r="G22" s="67">
        <v>8.06</v>
      </c>
      <c r="H22" s="58" t="s">
        <v>43</v>
      </c>
      <c r="I22" s="67">
        <v>8.06</v>
      </c>
      <c r="J22" s="105">
        <f>D22-I22-I23-I24-I25-I26-I27</f>
        <v>0</v>
      </c>
      <c r="K22" s="98" t="s">
        <v>19</v>
      </c>
      <c r="L22" s="55"/>
    </row>
    <row r="23" ht="36" customHeight="1" spans="1:12">
      <c r="A23" s="106"/>
      <c r="B23" s="106"/>
      <c r="C23" s="106"/>
      <c r="D23" s="106"/>
      <c r="E23" s="56">
        <v>27.2949</v>
      </c>
      <c r="F23" s="57" t="s">
        <v>48</v>
      </c>
      <c r="G23" s="56">
        <v>27.2949</v>
      </c>
      <c r="H23" s="58" t="s">
        <v>23</v>
      </c>
      <c r="I23" s="56">
        <v>27.2949</v>
      </c>
      <c r="J23" s="106"/>
      <c r="K23" s="98" t="s">
        <v>19</v>
      </c>
      <c r="L23" s="55"/>
    </row>
    <row r="24" ht="36" customHeight="1" spans="1:12">
      <c r="A24" s="106"/>
      <c r="B24" s="106"/>
      <c r="C24" s="106"/>
      <c r="D24" s="106"/>
      <c r="E24" s="56">
        <v>19.5161</v>
      </c>
      <c r="F24" s="57" t="s">
        <v>49</v>
      </c>
      <c r="G24" s="56">
        <v>19.5161</v>
      </c>
      <c r="H24" s="58" t="s">
        <v>23</v>
      </c>
      <c r="I24" s="56">
        <v>19.5161</v>
      </c>
      <c r="J24" s="106"/>
      <c r="K24" s="98" t="s">
        <v>19</v>
      </c>
      <c r="L24" s="55"/>
    </row>
    <row r="25" ht="36" customHeight="1" spans="1:12">
      <c r="A25" s="106"/>
      <c r="B25" s="106"/>
      <c r="C25" s="106"/>
      <c r="D25" s="106"/>
      <c r="E25" s="60">
        <v>0.9</v>
      </c>
      <c r="F25" s="59" t="s">
        <v>50</v>
      </c>
      <c r="G25" s="60">
        <v>0.9</v>
      </c>
      <c r="H25" s="59" t="s">
        <v>51</v>
      </c>
      <c r="I25" s="60">
        <v>0.9</v>
      </c>
      <c r="J25" s="106"/>
      <c r="K25" s="98" t="s">
        <v>19</v>
      </c>
      <c r="L25" s="55"/>
    </row>
    <row r="26" ht="36" customHeight="1" spans="1:12">
      <c r="A26" s="106"/>
      <c r="B26" s="106"/>
      <c r="C26" s="106"/>
      <c r="D26" s="106"/>
      <c r="E26" s="60">
        <v>1.492</v>
      </c>
      <c r="F26" s="59" t="s">
        <v>52</v>
      </c>
      <c r="G26" s="60">
        <v>1.492</v>
      </c>
      <c r="H26" s="58" t="s">
        <v>53</v>
      </c>
      <c r="I26" s="60">
        <v>1.492</v>
      </c>
      <c r="J26" s="106"/>
      <c r="K26" s="98" t="s">
        <v>19</v>
      </c>
      <c r="L26" s="55"/>
    </row>
    <row r="27" ht="36" customHeight="1" spans="1:12">
      <c r="A27" s="107"/>
      <c r="B27" s="107"/>
      <c r="C27" s="107"/>
      <c r="D27" s="107"/>
      <c r="E27" s="60">
        <v>42.737</v>
      </c>
      <c r="F27" s="59" t="s">
        <v>54</v>
      </c>
      <c r="G27" s="60">
        <v>42.737</v>
      </c>
      <c r="H27" s="58" t="s">
        <v>28</v>
      </c>
      <c r="I27" s="60">
        <v>42.737</v>
      </c>
      <c r="J27" s="107"/>
      <c r="K27" s="98" t="s">
        <v>19</v>
      </c>
      <c r="L27" s="55"/>
    </row>
    <row r="28" ht="36" customHeight="1" spans="1:12">
      <c r="A28" s="55">
        <v>6</v>
      </c>
      <c r="B28" s="59" t="s">
        <v>40</v>
      </c>
      <c r="C28" s="59" t="s">
        <v>55</v>
      </c>
      <c r="D28" s="55">
        <v>100</v>
      </c>
      <c r="E28" s="67">
        <v>100</v>
      </c>
      <c r="F28" s="57" t="s">
        <v>56</v>
      </c>
      <c r="G28" s="67">
        <v>100</v>
      </c>
      <c r="H28" s="58" t="s">
        <v>57</v>
      </c>
      <c r="I28" s="67">
        <v>100</v>
      </c>
      <c r="J28" s="55">
        <f>D28-I28</f>
        <v>0</v>
      </c>
      <c r="K28" s="98" t="s">
        <v>19</v>
      </c>
      <c r="L28" s="55"/>
    </row>
    <row r="29" s="22" customFormat="1" ht="30" customHeight="1" spans="1:12">
      <c r="A29" s="70">
        <v>7</v>
      </c>
      <c r="B29" s="43" t="s">
        <v>58</v>
      </c>
      <c r="C29" s="43" t="s">
        <v>59</v>
      </c>
      <c r="D29" s="98">
        <v>100</v>
      </c>
      <c r="E29" s="101">
        <v>38.980521</v>
      </c>
      <c r="F29" s="39" t="s">
        <v>60</v>
      </c>
      <c r="G29" s="101">
        <v>38.9805</v>
      </c>
      <c r="H29" s="108" t="s">
        <v>61</v>
      </c>
      <c r="I29" s="103">
        <f>SUM(G29:G33)</f>
        <v>100</v>
      </c>
      <c r="J29" s="98">
        <f>D29-I29</f>
        <v>0</v>
      </c>
      <c r="K29" s="98" t="s">
        <v>19</v>
      </c>
      <c r="L29" s="70"/>
    </row>
    <row r="30" s="22" customFormat="1" ht="30" customHeight="1" spans="1:12">
      <c r="A30" s="70"/>
      <c r="B30" s="43"/>
      <c r="C30" s="43"/>
      <c r="D30" s="98"/>
      <c r="E30" s="103">
        <v>4.218</v>
      </c>
      <c r="F30" s="37" t="s">
        <v>34</v>
      </c>
      <c r="G30" s="103">
        <v>4.218</v>
      </c>
      <c r="H30" s="108" t="s">
        <v>62</v>
      </c>
      <c r="I30" s="103"/>
      <c r="J30" s="98"/>
      <c r="K30" s="98" t="s">
        <v>19</v>
      </c>
      <c r="L30" s="70"/>
    </row>
    <row r="31" s="22" customFormat="1" ht="30" customHeight="1" spans="1:12">
      <c r="A31" s="70"/>
      <c r="B31" s="43"/>
      <c r="C31" s="43"/>
      <c r="D31" s="98"/>
      <c r="E31" s="103">
        <v>3</v>
      </c>
      <c r="F31" s="41" t="s">
        <v>63</v>
      </c>
      <c r="G31" s="103">
        <v>3</v>
      </c>
      <c r="H31" s="108" t="s">
        <v>64</v>
      </c>
      <c r="I31" s="103"/>
      <c r="J31" s="98"/>
      <c r="K31" s="98" t="s">
        <v>19</v>
      </c>
      <c r="L31" s="70"/>
    </row>
    <row r="32" s="22" customFormat="1" ht="30" customHeight="1" spans="1:12">
      <c r="A32" s="70"/>
      <c r="B32" s="43"/>
      <c r="C32" s="43"/>
      <c r="D32" s="98"/>
      <c r="E32" s="103">
        <v>53</v>
      </c>
      <c r="F32" s="41" t="s">
        <v>65</v>
      </c>
      <c r="G32" s="103">
        <v>53</v>
      </c>
      <c r="H32" s="108" t="s">
        <v>66</v>
      </c>
      <c r="I32" s="103"/>
      <c r="J32" s="98"/>
      <c r="K32" s="98" t="s">
        <v>19</v>
      </c>
      <c r="L32" s="70"/>
    </row>
    <row r="33" s="22" customFormat="1" ht="30" customHeight="1" spans="1:12">
      <c r="A33" s="70"/>
      <c r="B33" s="43"/>
      <c r="C33" s="43"/>
      <c r="D33" s="98"/>
      <c r="E33" s="103">
        <v>0.8015</v>
      </c>
      <c r="F33" s="41" t="s">
        <v>67</v>
      </c>
      <c r="G33" s="103">
        <v>0.8015</v>
      </c>
      <c r="H33" s="108" t="s">
        <v>23</v>
      </c>
      <c r="I33" s="103"/>
      <c r="J33" s="98"/>
      <c r="K33" s="98" t="s">
        <v>19</v>
      </c>
      <c r="L33" s="46"/>
    </row>
    <row r="34" s="22" customFormat="1" ht="30" customHeight="1" spans="1:12">
      <c r="A34" s="70">
        <v>8</v>
      </c>
      <c r="B34" s="43" t="s">
        <v>58</v>
      </c>
      <c r="C34" s="43" t="s">
        <v>68</v>
      </c>
      <c r="D34" s="98">
        <v>100</v>
      </c>
      <c r="E34" s="70">
        <v>9.7877</v>
      </c>
      <c r="F34" s="43" t="s">
        <v>69</v>
      </c>
      <c r="G34" s="70">
        <v>9.7877</v>
      </c>
      <c r="H34" s="109" t="s">
        <v>70</v>
      </c>
      <c r="I34" s="70">
        <f>SUM(G34:G40)</f>
        <v>100</v>
      </c>
      <c r="J34" s="98">
        <f>D34-I34</f>
        <v>0</v>
      </c>
      <c r="K34" s="98" t="s">
        <v>19</v>
      </c>
      <c r="L34" s="70"/>
    </row>
    <row r="35" s="22" customFormat="1" ht="30" customHeight="1" spans="1:12">
      <c r="A35" s="70"/>
      <c r="B35" s="43"/>
      <c r="C35" s="43"/>
      <c r="D35" s="98"/>
      <c r="E35" s="70">
        <v>4.8166</v>
      </c>
      <c r="F35" s="36" t="s">
        <v>71</v>
      </c>
      <c r="G35" s="70">
        <v>4.8166</v>
      </c>
      <c r="H35" s="109" t="s">
        <v>72</v>
      </c>
      <c r="I35" s="70"/>
      <c r="J35" s="98"/>
      <c r="K35" s="98" t="s">
        <v>19</v>
      </c>
      <c r="L35" s="70"/>
    </row>
    <row r="36" s="22" customFormat="1" ht="30" customHeight="1" spans="1:12">
      <c r="A36" s="70"/>
      <c r="B36" s="43"/>
      <c r="C36" s="43"/>
      <c r="D36" s="98"/>
      <c r="E36" s="70">
        <v>1.988</v>
      </c>
      <c r="F36" s="43" t="s">
        <v>73</v>
      </c>
      <c r="G36" s="70">
        <v>1.988</v>
      </c>
      <c r="H36" s="109" t="s">
        <v>70</v>
      </c>
      <c r="I36" s="70"/>
      <c r="J36" s="98"/>
      <c r="K36" s="98" t="s">
        <v>19</v>
      </c>
      <c r="L36" s="70"/>
    </row>
    <row r="37" s="22" customFormat="1" ht="30" customHeight="1" spans="1:12">
      <c r="A37" s="70"/>
      <c r="B37" s="43"/>
      <c r="C37" s="43"/>
      <c r="D37" s="98"/>
      <c r="E37" s="70">
        <v>9.9634</v>
      </c>
      <c r="F37" s="70" t="s">
        <v>74</v>
      </c>
      <c r="G37" s="70">
        <v>9.9634</v>
      </c>
      <c r="H37" s="108" t="s">
        <v>75</v>
      </c>
      <c r="I37" s="70"/>
      <c r="J37" s="98"/>
      <c r="K37" s="98" t="s">
        <v>19</v>
      </c>
      <c r="L37" s="70"/>
    </row>
    <row r="38" s="22" customFormat="1" ht="30" customHeight="1" spans="1:12">
      <c r="A38" s="70"/>
      <c r="B38" s="43"/>
      <c r="C38" s="43"/>
      <c r="D38" s="98"/>
      <c r="E38" s="70">
        <v>2.26</v>
      </c>
      <c r="F38" s="37" t="s">
        <v>34</v>
      </c>
      <c r="G38" s="70">
        <v>2.26</v>
      </c>
      <c r="H38" s="108" t="s">
        <v>72</v>
      </c>
      <c r="I38" s="70"/>
      <c r="J38" s="98"/>
      <c r="K38" s="98" t="s">
        <v>19</v>
      </c>
      <c r="L38" s="70"/>
    </row>
    <row r="39" s="22" customFormat="1" ht="30" customHeight="1" spans="1:12">
      <c r="A39" s="70"/>
      <c r="B39" s="43"/>
      <c r="C39" s="43"/>
      <c r="D39" s="98"/>
      <c r="E39" s="70">
        <v>70</v>
      </c>
      <c r="F39" s="70" t="s">
        <v>76</v>
      </c>
      <c r="G39" s="70">
        <v>70</v>
      </c>
      <c r="H39" s="108" t="s">
        <v>62</v>
      </c>
      <c r="I39" s="70"/>
      <c r="J39" s="98"/>
      <c r="K39" s="98" t="s">
        <v>19</v>
      </c>
      <c r="L39" s="70"/>
    </row>
    <row r="40" s="22" customFormat="1" ht="30" customHeight="1" spans="1:12">
      <c r="A40" s="70"/>
      <c r="B40" s="43"/>
      <c r="C40" s="43"/>
      <c r="D40" s="98"/>
      <c r="E40" s="70">
        <v>1.1843</v>
      </c>
      <c r="F40" s="43" t="s">
        <v>77</v>
      </c>
      <c r="G40" s="70">
        <v>1.1843</v>
      </c>
      <c r="H40" s="108" t="s">
        <v>78</v>
      </c>
      <c r="I40" s="70"/>
      <c r="J40" s="98"/>
      <c r="K40" s="98" t="s">
        <v>19</v>
      </c>
      <c r="L40" s="70"/>
    </row>
    <row r="41" s="22" customFormat="1" ht="30" customHeight="1" spans="1:12">
      <c r="A41" s="70">
        <v>9</v>
      </c>
      <c r="B41" s="70" t="s">
        <v>79</v>
      </c>
      <c r="C41" s="70" t="s">
        <v>80</v>
      </c>
      <c r="D41" s="70">
        <v>100</v>
      </c>
      <c r="E41" s="110">
        <v>4.68</v>
      </c>
      <c r="F41" s="110" t="s">
        <v>81</v>
      </c>
      <c r="G41" s="110">
        <v>4.68</v>
      </c>
      <c r="H41" s="110" t="s">
        <v>82</v>
      </c>
      <c r="I41" s="98">
        <v>100</v>
      </c>
      <c r="J41" s="98">
        <v>0</v>
      </c>
      <c r="K41" s="98" t="s">
        <v>19</v>
      </c>
      <c r="L41" s="79"/>
    </row>
    <row r="42" s="22" customFormat="1" ht="30" customHeight="1" spans="1:12">
      <c r="A42" s="70"/>
      <c r="B42" s="70"/>
      <c r="C42" s="70"/>
      <c r="D42" s="70"/>
      <c r="E42" s="111">
        <v>41.6664</v>
      </c>
      <c r="F42" s="112" t="s">
        <v>83</v>
      </c>
      <c r="G42" s="113">
        <v>41.666434</v>
      </c>
      <c r="H42" s="114" t="s">
        <v>23</v>
      </c>
      <c r="I42" s="98"/>
      <c r="J42" s="98"/>
      <c r="K42" s="98" t="s">
        <v>19</v>
      </c>
      <c r="L42" s="79"/>
    </row>
    <row r="43" s="22" customFormat="1" ht="30" customHeight="1" spans="1:12">
      <c r="A43" s="70"/>
      <c r="B43" s="70"/>
      <c r="C43" s="70"/>
      <c r="D43" s="70"/>
      <c r="E43" s="111">
        <v>14.3399</v>
      </c>
      <c r="F43" s="112" t="s">
        <v>84</v>
      </c>
      <c r="G43" s="111">
        <v>14.3399</v>
      </c>
      <c r="H43" s="112" t="s">
        <v>85</v>
      </c>
      <c r="I43" s="98"/>
      <c r="J43" s="98"/>
      <c r="K43" s="98" t="s">
        <v>19</v>
      </c>
      <c r="L43" s="79"/>
    </row>
    <row r="44" s="22" customFormat="1" ht="30" customHeight="1" spans="1:12">
      <c r="A44" s="70"/>
      <c r="B44" s="70"/>
      <c r="C44" s="70"/>
      <c r="D44" s="70"/>
      <c r="E44" s="111">
        <v>17.8037</v>
      </c>
      <c r="F44" s="112" t="s">
        <v>86</v>
      </c>
      <c r="G44" s="113">
        <v>26.7115</v>
      </c>
      <c r="H44" s="114" t="s">
        <v>23</v>
      </c>
      <c r="I44" s="98"/>
      <c r="J44" s="98"/>
      <c r="K44" s="98" t="s">
        <v>19</v>
      </c>
      <c r="L44" s="79"/>
    </row>
    <row r="45" s="22" customFormat="1" ht="30" customHeight="1" spans="1:12">
      <c r="A45" s="70"/>
      <c r="B45" s="70"/>
      <c r="C45" s="70"/>
      <c r="D45" s="70"/>
      <c r="E45" s="111">
        <v>6.81</v>
      </c>
      <c r="F45" s="112" t="s">
        <v>87</v>
      </c>
      <c r="G45" s="113">
        <v>6.81</v>
      </c>
      <c r="H45" s="114" t="s">
        <v>64</v>
      </c>
      <c r="I45" s="98"/>
      <c r="J45" s="98"/>
      <c r="K45" s="98" t="s">
        <v>19</v>
      </c>
      <c r="L45" s="79"/>
    </row>
    <row r="46" s="22" customFormat="1" ht="30" customHeight="1" spans="1:12">
      <c r="A46" s="70"/>
      <c r="B46" s="70"/>
      <c r="C46" s="70"/>
      <c r="D46" s="70"/>
      <c r="E46" s="111">
        <v>5.84</v>
      </c>
      <c r="F46" s="112" t="s">
        <v>88</v>
      </c>
      <c r="G46" s="113">
        <v>5.84</v>
      </c>
      <c r="H46" s="114" t="s">
        <v>23</v>
      </c>
      <c r="I46" s="98"/>
      <c r="J46" s="98"/>
      <c r="K46" s="98" t="s">
        <v>19</v>
      </c>
      <c r="L46" s="79"/>
    </row>
    <row r="47" s="22" customFormat="1" ht="30" customHeight="1" spans="1:12">
      <c r="A47" s="70"/>
      <c r="B47" s="70"/>
      <c r="C47" s="70"/>
      <c r="D47" s="70"/>
      <c r="E47" s="111">
        <v>8.86</v>
      </c>
      <c r="F47" s="112" t="s">
        <v>89</v>
      </c>
      <c r="G47" s="113">
        <v>8.86</v>
      </c>
      <c r="H47" s="114" t="s">
        <v>23</v>
      </c>
      <c r="I47" s="98"/>
      <c r="J47" s="98"/>
      <c r="K47" s="98" t="s">
        <v>19</v>
      </c>
      <c r="L47" s="79"/>
    </row>
    <row r="48" s="20" customFormat="1" ht="25" customHeight="1" spans="6:6">
      <c r="F48" s="89"/>
    </row>
  </sheetData>
  <autoFilter ref="A6:L47">
    <extLst/>
  </autoFilter>
  <mergeCells count="49">
    <mergeCell ref="A4:L4"/>
    <mergeCell ref="A5:L5"/>
    <mergeCell ref="A7:C7"/>
    <mergeCell ref="A8:A11"/>
    <mergeCell ref="A12:A14"/>
    <mergeCell ref="A15:A18"/>
    <mergeCell ref="A19:A21"/>
    <mergeCell ref="A22:A27"/>
    <mergeCell ref="A29:A33"/>
    <mergeCell ref="A34:A40"/>
    <mergeCell ref="A41:A47"/>
    <mergeCell ref="B8:B11"/>
    <mergeCell ref="B12:B14"/>
    <mergeCell ref="B15:B18"/>
    <mergeCell ref="B19:B21"/>
    <mergeCell ref="B22:B27"/>
    <mergeCell ref="B29:B33"/>
    <mergeCell ref="B34:B40"/>
    <mergeCell ref="B41:B47"/>
    <mergeCell ref="C8:C11"/>
    <mergeCell ref="C12:C14"/>
    <mergeCell ref="C15:C18"/>
    <mergeCell ref="C19:C21"/>
    <mergeCell ref="C22:C27"/>
    <mergeCell ref="C29:C33"/>
    <mergeCell ref="C34:C40"/>
    <mergeCell ref="C41:C47"/>
    <mergeCell ref="D8:D11"/>
    <mergeCell ref="D12:D14"/>
    <mergeCell ref="D15:D18"/>
    <mergeCell ref="D19:D21"/>
    <mergeCell ref="D22:D27"/>
    <mergeCell ref="D29:D33"/>
    <mergeCell ref="D34:D40"/>
    <mergeCell ref="D41:D47"/>
    <mergeCell ref="I8:I11"/>
    <mergeCell ref="I12:I14"/>
    <mergeCell ref="I15:I18"/>
    <mergeCell ref="I29:I33"/>
    <mergeCell ref="I34:I40"/>
    <mergeCell ref="I41:I47"/>
    <mergeCell ref="J8:J11"/>
    <mergeCell ref="J12:J14"/>
    <mergeCell ref="J15:J18"/>
    <mergeCell ref="J19:J21"/>
    <mergeCell ref="J22:J27"/>
    <mergeCell ref="J29:J33"/>
    <mergeCell ref="J34:J40"/>
    <mergeCell ref="J41:J47"/>
  </mergeCells>
  <pageMargins left="0.751388888888889" right="0.751388888888889" top="0.550694444444444" bottom="0.590277777777778" header="0.511805555555556" footer="0.314583333333333"/>
  <pageSetup paperSize="9" scale="87" orientation="landscape" horizontalDpi="600"/>
  <headerFooter>
    <oddFooter>&amp;C第 &amp;P 页，共 &amp;N 页</oddFooter>
  </headerFooter>
  <rowBreaks count="3" manualBreakCount="3">
    <brk id="18" max="256" man="1"/>
    <brk id="33" max="256" man="1"/>
    <brk id="47" max="256"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6"/>
  <sheetViews>
    <sheetView view="pageBreakPreview" zoomScaleNormal="100" zoomScaleSheetLayoutView="100" topLeftCell="C1" workbookViewId="0">
      <selection activeCell="K6" sqref="K6:K334"/>
    </sheetView>
  </sheetViews>
  <sheetFormatPr defaultColWidth="9" defaultRowHeight="14.25"/>
  <cols>
    <col min="1" max="1" width="6.5" style="14" customWidth="1"/>
    <col min="2" max="2" width="11.625" style="14" customWidth="1"/>
    <col min="3" max="4" width="12.625" style="14" customWidth="1"/>
    <col min="5" max="5" width="11.125" style="14" customWidth="1"/>
    <col min="6" max="6" width="40.25" style="14" customWidth="1"/>
    <col min="7" max="7" width="17.875" style="14" customWidth="1"/>
    <col min="8" max="8" width="20.125" style="14" customWidth="1"/>
    <col min="9" max="9" width="14.7083333333333" style="14" customWidth="1"/>
    <col min="10" max="11" width="15.5" style="14" customWidth="1"/>
    <col min="12" max="12" width="7.625" style="14" customWidth="1"/>
    <col min="13" max="15" width="10.375" style="14"/>
    <col min="16" max="16" width="9" style="14"/>
    <col min="17" max="17" width="10.375" style="14"/>
    <col min="18" max="16384" width="9" style="14"/>
  </cols>
  <sheetData>
    <row r="1" s="14" customFormat="1" ht="30.75" customHeight="1" spans="1:12">
      <c r="A1" s="26" t="s">
        <v>90</v>
      </c>
      <c r="B1" s="26"/>
      <c r="C1" s="26"/>
      <c r="D1" s="26"/>
      <c r="E1" s="26"/>
      <c r="F1" s="26"/>
      <c r="G1" s="26"/>
      <c r="H1" s="26"/>
      <c r="I1" s="26"/>
      <c r="J1" s="26"/>
      <c r="K1" s="26"/>
      <c r="L1" s="26"/>
    </row>
    <row r="2" s="14" customFormat="1" ht="25.5" customHeight="1" spans="1:12">
      <c r="A2" s="27" t="s">
        <v>91</v>
      </c>
      <c r="B2" s="27"/>
      <c r="C2" s="27"/>
      <c r="D2" s="27"/>
      <c r="E2" s="27"/>
      <c r="F2" s="27"/>
      <c r="G2" s="27"/>
      <c r="H2" s="27"/>
      <c r="I2" s="27"/>
      <c r="J2" s="27"/>
      <c r="K2" s="27"/>
      <c r="L2" s="27"/>
    </row>
    <row r="3" s="14" customFormat="1" ht="42.75" spans="1:12">
      <c r="A3" s="28" t="s">
        <v>2</v>
      </c>
      <c r="B3" s="28" t="s">
        <v>3</v>
      </c>
      <c r="C3" s="29" t="s">
        <v>4</v>
      </c>
      <c r="D3" s="29" t="s">
        <v>92</v>
      </c>
      <c r="E3" s="29" t="s">
        <v>6</v>
      </c>
      <c r="F3" s="29" t="s">
        <v>7</v>
      </c>
      <c r="G3" s="29" t="s">
        <v>8</v>
      </c>
      <c r="H3" s="29" t="s">
        <v>9</v>
      </c>
      <c r="I3" s="29" t="s">
        <v>10</v>
      </c>
      <c r="J3" s="29" t="s">
        <v>11</v>
      </c>
      <c r="K3" s="29" t="s">
        <v>12</v>
      </c>
      <c r="L3" s="29" t="s">
        <v>13</v>
      </c>
    </row>
    <row r="4" s="15" customFormat="1" ht="30" customHeight="1" spans="1:12">
      <c r="A4" s="30" t="s">
        <v>14</v>
      </c>
      <c r="B4" s="30"/>
      <c r="C4" s="30"/>
      <c r="D4" s="31">
        <f>D5+D15+D49+D55+D64+D78+D92+D114+D157+D168+D201+D215+D271+D279+D307+D322</f>
        <v>3525</v>
      </c>
      <c r="E4" s="31">
        <v>3525</v>
      </c>
      <c r="F4" s="31"/>
      <c r="G4" s="31">
        <f>G5+G15+G49+G55+G64+G78+G92+G114+G157+G168+G201+G215+G271+G279+G307+G322</f>
        <v>3525</v>
      </c>
      <c r="H4" s="31"/>
      <c r="I4" s="31">
        <f>I5+I15+I49+I55+I64+I78+I92+I114+I157+I168+I201+I215+I271+I279+I307+I322</f>
        <v>3525</v>
      </c>
      <c r="J4" s="31">
        <f>D4-I4</f>
        <v>0</v>
      </c>
      <c r="K4" s="31"/>
      <c r="L4" s="50"/>
    </row>
    <row r="5" s="16" customFormat="1" ht="30" customHeight="1" spans="1:12">
      <c r="A5" s="32" t="s">
        <v>93</v>
      </c>
      <c r="B5" s="33" t="s">
        <v>94</v>
      </c>
      <c r="C5" s="33"/>
      <c r="D5" s="33">
        <f>SUM(D6:D14)</f>
        <v>150</v>
      </c>
      <c r="E5" s="33">
        <f>SUM(E6:E14)</f>
        <v>150</v>
      </c>
      <c r="F5" s="33"/>
      <c r="G5" s="33">
        <f>SUM(G6:G14)</f>
        <v>150</v>
      </c>
      <c r="H5" s="33"/>
      <c r="I5" s="33">
        <f>SUM(I6:I14)</f>
        <v>150</v>
      </c>
      <c r="J5" s="33">
        <f>SUM(J6:J14)</f>
        <v>0</v>
      </c>
      <c r="K5" s="33"/>
      <c r="L5" s="30"/>
    </row>
    <row r="6" s="17" customFormat="1" ht="34" customHeight="1" spans="1:12">
      <c r="A6" s="34">
        <v>1</v>
      </c>
      <c r="B6" s="34" t="s">
        <v>95</v>
      </c>
      <c r="C6" s="34" t="s">
        <v>96</v>
      </c>
      <c r="D6" s="34">
        <v>75</v>
      </c>
      <c r="E6" s="34">
        <v>49.871532</v>
      </c>
      <c r="F6" s="34" t="s">
        <v>97</v>
      </c>
      <c r="G6" s="34">
        <v>49.871532</v>
      </c>
      <c r="H6" s="34">
        <v>2020.09</v>
      </c>
      <c r="I6" s="34">
        <f>G6+G7+G8+G9</f>
        <v>75</v>
      </c>
      <c r="J6" s="34">
        <v>0</v>
      </c>
      <c r="K6" s="34" t="s">
        <v>19</v>
      </c>
      <c r="L6" s="33"/>
    </row>
    <row r="7" s="17" customFormat="1" ht="34" customHeight="1" spans="1:12">
      <c r="A7" s="34"/>
      <c r="B7" s="34"/>
      <c r="C7" s="34"/>
      <c r="D7" s="34"/>
      <c r="E7" s="34">
        <v>3.43</v>
      </c>
      <c r="F7" s="34" t="s">
        <v>98</v>
      </c>
      <c r="G7" s="34">
        <v>3.43</v>
      </c>
      <c r="H7" s="35" t="s">
        <v>99</v>
      </c>
      <c r="I7" s="34"/>
      <c r="J7" s="34"/>
      <c r="K7" s="34" t="s">
        <v>19</v>
      </c>
      <c r="L7" s="33"/>
    </row>
    <row r="8" s="17" customFormat="1" ht="33" customHeight="1" spans="1:12">
      <c r="A8" s="34"/>
      <c r="B8" s="34"/>
      <c r="C8" s="34"/>
      <c r="D8" s="34"/>
      <c r="E8" s="34">
        <v>0.819</v>
      </c>
      <c r="F8" s="34" t="s">
        <v>100</v>
      </c>
      <c r="G8" s="34">
        <v>0.819</v>
      </c>
      <c r="H8" s="35" t="s">
        <v>101</v>
      </c>
      <c r="I8" s="34"/>
      <c r="J8" s="34"/>
      <c r="K8" s="34" t="s">
        <v>19</v>
      </c>
      <c r="L8" s="33"/>
    </row>
    <row r="9" s="17" customFormat="1" ht="30" customHeight="1" spans="1:12">
      <c r="A9" s="34"/>
      <c r="B9" s="34"/>
      <c r="C9" s="34"/>
      <c r="D9" s="34"/>
      <c r="E9" s="34">
        <v>20.879468</v>
      </c>
      <c r="F9" s="34" t="s">
        <v>102</v>
      </c>
      <c r="G9" s="34">
        <v>20.879468</v>
      </c>
      <c r="H9" s="34">
        <v>2020.09</v>
      </c>
      <c r="I9" s="34"/>
      <c r="J9" s="34"/>
      <c r="K9" s="34" t="s">
        <v>19</v>
      </c>
      <c r="L9" s="33"/>
    </row>
    <row r="10" s="17" customFormat="1" ht="30" customHeight="1" spans="1:12">
      <c r="A10" s="34">
        <v>2</v>
      </c>
      <c r="B10" s="34" t="s">
        <v>95</v>
      </c>
      <c r="C10" s="34" t="s">
        <v>103</v>
      </c>
      <c r="D10" s="34">
        <v>75</v>
      </c>
      <c r="E10" s="34">
        <v>11.9</v>
      </c>
      <c r="F10" s="34" t="s">
        <v>104</v>
      </c>
      <c r="G10" s="34">
        <v>11.9</v>
      </c>
      <c r="H10" s="34">
        <v>2020.09</v>
      </c>
      <c r="I10" s="34">
        <f>G10+G11+G13+G12+G14</f>
        <v>75</v>
      </c>
      <c r="J10" s="34">
        <f>D10-I10</f>
        <v>0</v>
      </c>
      <c r="K10" s="34" t="s">
        <v>19</v>
      </c>
      <c r="L10" s="33"/>
    </row>
    <row r="11" s="17" customFormat="1" ht="30" customHeight="1" spans="1:12">
      <c r="A11" s="34"/>
      <c r="B11" s="34"/>
      <c r="C11" s="34"/>
      <c r="D11" s="34"/>
      <c r="E11" s="34">
        <v>10</v>
      </c>
      <c r="F11" s="34" t="s">
        <v>105</v>
      </c>
      <c r="G11" s="34">
        <v>10</v>
      </c>
      <c r="H11" s="34">
        <v>2020.09</v>
      </c>
      <c r="I11" s="34"/>
      <c r="J11" s="34"/>
      <c r="K11" s="34" t="s">
        <v>19</v>
      </c>
      <c r="L11" s="33"/>
    </row>
    <row r="12" s="17" customFormat="1" ht="35" customHeight="1" spans="1:12">
      <c r="A12" s="34"/>
      <c r="B12" s="34"/>
      <c r="C12" s="34"/>
      <c r="D12" s="34"/>
      <c r="E12" s="34">
        <v>42.1</v>
      </c>
      <c r="F12" s="34" t="s">
        <v>106</v>
      </c>
      <c r="G12" s="34">
        <v>42.1</v>
      </c>
      <c r="H12" s="34">
        <v>2020.09</v>
      </c>
      <c r="I12" s="34"/>
      <c r="J12" s="34"/>
      <c r="K12" s="34" t="s">
        <v>19</v>
      </c>
      <c r="L12" s="33"/>
    </row>
    <row r="13" s="17" customFormat="1" ht="32" customHeight="1" spans="1:12">
      <c r="A13" s="34"/>
      <c r="B13" s="34"/>
      <c r="C13" s="34"/>
      <c r="D13" s="34"/>
      <c r="E13" s="34">
        <v>10.264</v>
      </c>
      <c r="F13" s="34" t="s">
        <v>107</v>
      </c>
      <c r="G13" s="34">
        <v>10.264</v>
      </c>
      <c r="H13" s="35" t="s">
        <v>101</v>
      </c>
      <c r="I13" s="34"/>
      <c r="J13" s="34"/>
      <c r="K13" s="34" t="s">
        <v>19</v>
      </c>
      <c r="L13" s="33"/>
    </row>
    <row r="14" s="17" customFormat="1" ht="34" customHeight="1" spans="1:12">
      <c r="A14" s="34"/>
      <c r="B14" s="34"/>
      <c r="C14" s="34"/>
      <c r="D14" s="34"/>
      <c r="E14" s="34">
        <v>0.736</v>
      </c>
      <c r="F14" s="34" t="s">
        <v>102</v>
      </c>
      <c r="G14" s="34">
        <v>0.736</v>
      </c>
      <c r="H14" s="35" t="s">
        <v>101</v>
      </c>
      <c r="I14" s="34"/>
      <c r="J14" s="34"/>
      <c r="K14" s="34" t="s">
        <v>19</v>
      </c>
      <c r="L14" s="33"/>
    </row>
    <row r="15" s="18" customFormat="1" ht="30" customHeight="1" spans="1:12">
      <c r="A15" s="33" t="s">
        <v>108</v>
      </c>
      <c r="B15" s="33" t="s">
        <v>109</v>
      </c>
      <c r="C15" s="33"/>
      <c r="D15" s="33">
        <f>SUM(D16:D48)</f>
        <v>375</v>
      </c>
      <c r="E15" s="33">
        <f>SUM(E16:E48)</f>
        <v>375</v>
      </c>
      <c r="F15" s="33"/>
      <c r="G15" s="33">
        <f>SUM(G16:G48)</f>
        <v>375</v>
      </c>
      <c r="H15" s="33"/>
      <c r="I15" s="33">
        <f>SUM(I16:I48)</f>
        <v>375</v>
      </c>
      <c r="J15" s="33">
        <f>D15-I15</f>
        <v>0</v>
      </c>
      <c r="K15" s="34" t="s">
        <v>19</v>
      </c>
      <c r="L15" s="34"/>
    </row>
    <row r="16" s="18" customFormat="1" ht="30" customHeight="1" spans="1:12">
      <c r="A16" s="36">
        <v>3</v>
      </c>
      <c r="B16" s="36" t="s">
        <v>58</v>
      </c>
      <c r="C16" s="36" t="s">
        <v>110</v>
      </c>
      <c r="D16" s="36">
        <v>75</v>
      </c>
      <c r="E16" s="34">
        <v>6.716</v>
      </c>
      <c r="F16" s="37" t="s">
        <v>34</v>
      </c>
      <c r="G16" s="34">
        <v>6.716</v>
      </c>
      <c r="H16" s="38" t="s">
        <v>31</v>
      </c>
      <c r="I16" s="36">
        <f>SUM(G16:G22)</f>
        <v>75</v>
      </c>
      <c r="J16" s="36">
        <f>D16-I16</f>
        <v>0</v>
      </c>
      <c r="K16" s="34" t="s">
        <v>19</v>
      </c>
      <c r="L16" s="34"/>
    </row>
    <row r="17" s="18" customFormat="1" ht="30" customHeight="1" spans="1:12">
      <c r="A17" s="36"/>
      <c r="B17" s="36"/>
      <c r="C17" s="36"/>
      <c r="D17" s="36"/>
      <c r="E17" s="36">
        <v>0.643</v>
      </c>
      <c r="F17" s="39" t="s">
        <v>111</v>
      </c>
      <c r="G17" s="36">
        <v>0.643</v>
      </c>
      <c r="H17" s="38" t="s">
        <v>112</v>
      </c>
      <c r="I17" s="36"/>
      <c r="J17" s="36"/>
      <c r="K17" s="34" t="s">
        <v>19</v>
      </c>
      <c r="L17" s="34"/>
    </row>
    <row r="18" s="18" customFormat="1" ht="30" customHeight="1" spans="1:12">
      <c r="A18" s="36"/>
      <c r="B18" s="36"/>
      <c r="C18" s="36"/>
      <c r="D18" s="36"/>
      <c r="E18" s="40">
        <v>20</v>
      </c>
      <c r="F18" s="39" t="s">
        <v>113</v>
      </c>
      <c r="G18" s="40">
        <v>20</v>
      </c>
      <c r="H18" s="38" t="s">
        <v>112</v>
      </c>
      <c r="I18" s="36"/>
      <c r="J18" s="36"/>
      <c r="K18" s="34" t="s">
        <v>19</v>
      </c>
      <c r="L18" s="34"/>
    </row>
    <row r="19" s="18" customFormat="1" ht="30" customHeight="1" spans="1:12">
      <c r="A19" s="36"/>
      <c r="B19" s="36"/>
      <c r="C19" s="36"/>
      <c r="D19" s="36"/>
      <c r="E19" s="36">
        <v>9.8805</v>
      </c>
      <c r="F19" s="39" t="s">
        <v>114</v>
      </c>
      <c r="G19" s="36">
        <v>9.8805</v>
      </c>
      <c r="H19" s="38" t="s">
        <v>115</v>
      </c>
      <c r="I19" s="36"/>
      <c r="J19" s="36"/>
      <c r="K19" s="34" t="s">
        <v>19</v>
      </c>
      <c r="L19" s="34"/>
    </row>
    <row r="20" s="18" customFormat="1" ht="30" customHeight="1" spans="1:12">
      <c r="A20" s="36"/>
      <c r="B20" s="36"/>
      <c r="C20" s="36"/>
      <c r="D20" s="36"/>
      <c r="E20" s="36">
        <v>8.2486</v>
      </c>
      <c r="F20" s="39" t="s">
        <v>116</v>
      </c>
      <c r="G20" s="36">
        <v>8.2486</v>
      </c>
      <c r="H20" s="38" t="s">
        <v>115</v>
      </c>
      <c r="I20" s="36"/>
      <c r="J20" s="36"/>
      <c r="K20" s="34" t="s">
        <v>19</v>
      </c>
      <c r="L20" s="34"/>
    </row>
    <row r="21" s="18" customFormat="1" ht="33" customHeight="1" spans="1:12">
      <c r="A21" s="36"/>
      <c r="B21" s="36"/>
      <c r="C21" s="36"/>
      <c r="D21" s="36"/>
      <c r="E21" s="40">
        <v>26.1808</v>
      </c>
      <c r="F21" s="39" t="s">
        <v>117</v>
      </c>
      <c r="G21" s="40">
        <v>26.1808</v>
      </c>
      <c r="H21" s="38" t="s">
        <v>115</v>
      </c>
      <c r="I21" s="36"/>
      <c r="J21" s="36"/>
      <c r="K21" s="34" t="s">
        <v>19</v>
      </c>
      <c r="L21" s="34"/>
    </row>
    <row r="22" s="18" customFormat="1" ht="30" customHeight="1" spans="1:12">
      <c r="A22" s="36"/>
      <c r="B22" s="36"/>
      <c r="C22" s="36"/>
      <c r="D22" s="36"/>
      <c r="E22" s="36">
        <v>3.3311</v>
      </c>
      <c r="F22" s="36" t="s">
        <v>118</v>
      </c>
      <c r="G22" s="36">
        <v>3.3311</v>
      </c>
      <c r="H22" s="36" t="s">
        <v>23</v>
      </c>
      <c r="I22" s="36"/>
      <c r="J22" s="36"/>
      <c r="K22" s="34" t="s">
        <v>19</v>
      </c>
      <c r="L22" s="46"/>
    </row>
    <row r="23" s="18" customFormat="1" ht="25" customHeight="1" spans="1:12">
      <c r="A23" s="36">
        <v>4</v>
      </c>
      <c r="B23" s="36" t="s">
        <v>58</v>
      </c>
      <c r="C23" s="36" t="s">
        <v>119</v>
      </c>
      <c r="D23" s="36">
        <v>75</v>
      </c>
      <c r="E23" s="37">
        <v>18.201</v>
      </c>
      <c r="F23" s="37" t="s">
        <v>120</v>
      </c>
      <c r="G23" s="37">
        <v>18.201</v>
      </c>
      <c r="H23" s="38" t="s">
        <v>31</v>
      </c>
      <c r="I23" s="36">
        <f>SUM(G23:G29)</f>
        <v>75</v>
      </c>
      <c r="J23" s="36">
        <f>D23-I23</f>
        <v>0</v>
      </c>
      <c r="K23" s="34" t="s">
        <v>19</v>
      </c>
      <c r="L23" s="34"/>
    </row>
    <row r="24" s="18" customFormat="1" ht="25" customHeight="1" spans="1:12">
      <c r="A24" s="36"/>
      <c r="B24" s="36"/>
      <c r="C24" s="36"/>
      <c r="D24" s="36"/>
      <c r="E24" s="37">
        <v>2.888</v>
      </c>
      <c r="F24" s="37" t="s">
        <v>34</v>
      </c>
      <c r="G24" s="37">
        <v>2.888</v>
      </c>
      <c r="H24" s="38" t="s">
        <v>62</v>
      </c>
      <c r="I24" s="36"/>
      <c r="J24" s="36"/>
      <c r="K24" s="34" t="s">
        <v>19</v>
      </c>
      <c r="L24" s="34"/>
    </row>
    <row r="25" s="18" customFormat="1" ht="25" customHeight="1" spans="1:12">
      <c r="A25" s="36"/>
      <c r="B25" s="36"/>
      <c r="C25" s="36"/>
      <c r="D25" s="36"/>
      <c r="E25" s="37">
        <v>7</v>
      </c>
      <c r="F25" s="39" t="s">
        <v>113</v>
      </c>
      <c r="G25" s="37">
        <v>7</v>
      </c>
      <c r="H25" s="38" t="s">
        <v>112</v>
      </c>
      <c r="I25" s="36"/>
      <c r="J25" s="36"/>
      <c r="K25" s="34" t="s">
        <v>19</v>
      </c>
      <c r="L25" s="34"/>
    </row>
    <row r="26" s="18" customFormat="1" ht="25" customHeight="1" spans="1:12">
      <c r="A26" s="36"/>
      <c r="B26" s="36"/>
      <c r="C26" s="36"/>
      <c r="D26" s="36"/>
      <c r="E26" s="41">
        <v>5.9869</v>
      </c>
      <c r="F26" s="41" t="s">
        <v>121</v>
      </c>
      <c r="G26" s="41">
        <v>5.9869</v>
      </c>
      <c r="H26" s="42" t="s">
        <v>66</v>
      </c>
      <c r="I26" s="36"/>
      <c r="J26" s="36"/>
      <c r="K26" s="34" t="s">
        <v>19</v>
      </c>
      <c r="L26" s="34"/>
    </row>
    <row r="27" s="18" customFormat="1" ht="25" customHeight="1" spans="1:12">
      <c r="A27" s="36"/>
      <c r="B27" s="36"/>
      <c r="C27" s="36"/>
      <c r="D27" s="36"/>
      <c r="E27" s="41">
        <v>3.75</v>
      </c>
      <c r="F27" s="41" t="s">
        <v>122</v>
      </c>
      <c r="G27" s="41">
        <v>3.75</v>
      </c>
      <c r="H27" s="42" t="s">
        <v>66</v>
      </c>
      <c r="I27" s="36"/>
      <c r="J27" s="36"/>
      <c r="K27" s="34" t="s">
        <v>19</v>
      </c>
      <c r="L27" s="34"/>
    </row>
    <row r="28" s="18" customFormat="1" ht="25" customHeight="1" spans="1:12">
      <c r="A28" s="36"/>
      <c r="B28" s="36"/>
      <c r="C28" s="36"/>
      <c r="D28" s="36"/>
      <c r="E28" s="37">
        <v>29.4684</v>
      </c>
      <c r="F28" s="37" t="s">
        <v>123</v>
      </c>
      <c r="G28" s="37">
        <v>29.4684</v>
      </c>
      <c r="H28" s="42" t="s">
        <v>78</v>
      </c>
      <c r="I28" s="36"/>
      <c r="J28" s="36"/>
      <c r="K28" s="34" t="s">
        <v>19</v>
      </c>
      <c r="L28" s="34"/>
    </row>
    <row r="29" s="18" customFormat="1" ht="25" customHeight="1" spans="1:12">
      <c r="A29" s="36"/>
      <c r="B29" s="36"/>
      <c r="C29" s="36"/>
      <c r="D29" s="36"/>
      <c r="E29" s="36">
        <v>7.7057</v>
      </c>
      <c r="F29" s="36" t="s">
        <v>124</v>
      </c>
      <c r="G29" s="36">
        <v>7.7057</v>
      </c>
      <c r="H29" s="36" t="s">
        <v>23</v>
      </c>
      <c r="I29" s="36"/>
      <c r="J29" s="36"/>
      <c r="K29" s="34" t="s">
        <v>19</v>
      </c>
      <c r="L29" s="46"/>
    </row>
    <row r="30" s="18" customFormat="1" ht="25" customHeight="1" spans="1:12">
      <c r="A30" s="36">
        <v>5</v>
      </c>
      <c r="B30" s="36" t="s">
        <v>58</v>
      </c>
      <c r="C30" s="36" t="s">
        <v>125</v>
      </c>
      <c r="D30" s="36">
        <v>75</v>
      </c>
      <c r="E30" s="37">
        <v>1.212</v>
      </c>
      <c r="F30" s="37" t="s">
        <v>34</v>
      </c>
      <c r="G30" s="37">
        <v>1.212</v>
      </c>
      <c r="H30" s="38" t="s">
        <v>62</v>
      </c>
      <c r="I30" s="36">
        <f>SUM(G30:G35)</f>
        <v>75</v>
      </c>
      <c r="J30" s="36">
        <f>D30-I30</f>
        <v>0</v>
      </c>
      <c r="K30" s="34" t="s">
        <v>19</v>
      </c>
      <c r="L30" s="34"/>
    </row>
    <row r="31" s="18" customFormat="1" ht="25" customHeight="1" spans="1:12">
      <c r="A31" s="36"/>
      <c r="B31" s="36"/>
      <c r="C31" s="36"/>
      <c r="D31" s="36"/>
      <c r="E31" s="40">
        <v>9.9455</v>
      </c>
      <c r="F31" s="39" t="s">
        <v>126</v>
      </c>
      <c r="G31" s="40">
        <v>9.9455</v>
      </c>
      <c r="H31" s="38" t="s">
        <v>127</v>
      </c>
      <c r="I31" s="36"/>
      <c r="J31" s="36"/>
      <c r="K31" s="34" t="s">
        <v>19</v>
      </c>
      <c r="L31" s="34"/>
    </row>
    <row r="32" s="18" customFormat="1" ht="25" customHeight="1" spans="1:12">
      <c r="A32" s="36"/>
      <c r="B32" s="36"/>
      <c r="C32" s="36"/>
      <c r="D32" s="36"/>
      <c r="E32" s="40">
        <v>58</v>
      </c>
      <c r="F32" s="39" t="s">
        <v>113</v>
      </c>
      <c r="G32" s="40">
        <v>58</v>
      </c>
      <c r="H32" s="38" t="s">
        <v>112</v>
      </c>
      <c r="I32" s="36"/>
      <c r="J32" s="36"/>
      <c r="K32" s="34" t="s">
        <v>19</v>
      </c>
      <c r="L32" s="34"/>
    </row>
    <row r="33" s="18" customFormat="1" ht="25" customHeight="1" spans="1:12">
      <c r="A33" s="36"/>
      <c r="B33" s="36"/>
      <c r="C33" s="36"/>
      <c r="D33" s="36"/>
      <c r="E33" s="40">
        <v>2.2462</v>
      </c>
      <c r="F33" s="39" t="s">
        <v>128</v>
      </c>
      <c r="G33" s="40">
        <v>2.2462</v>
      </c>
      <c r="H33" s="38" t="s">
        <v>129</v>
      </c>
      <c r="I33" s="36"/>
      <c r="J33" s="36"/>
      <c r="K33" s="34" t="s">
        <v>19</v>
      </c>
      <c r="L33" s="34"/>
    </row>
    <row r="34" s="18" customFormat="1" ht="25" customHeight="1" spans="1:12">
      <c r="A34" s="36"/>
      <c r="B34" s="36"/>
      <c r="C34" s="36"/>
      <c r="D34" s="36"/>
      <c r="E34" s="40">
        <v>2.2843</v>
      </c>
      <c r="F34" s="39" t="s">
        <v>130</v>
      </c>
      <c r="G34" s="40">
        <v>2.2843</v>
      </c>
      <c r="H34" s="42" t="s">
        <v>78</v>
      </c>
      <c r="I34" s="36"/>
      <c r="J34" s="36"/>
      <c r="K34" s="34" t="s">
        <v>19</v>
      </c>
      <c r="L34" s="34"/>
    </row>
    <row r="35" s="18" customFormat="1" ht="25" customHeight="1" spans="1:12">
      <c r="A35" s="36"/>
      <c r="B35" s="36"/>
      <c r="C35" s="36"/>
      <c r="D35" s="36"/>
      <c r="E35" s="40">
        <v>1.312</v>
      </c>
      <c r="F35" s="34" t="s">
        <v>131</v>
      </c>
      <c r="G35" s="40">
        <v>1.312</v>
      </c>
      <c r="H35" s="36" t="s">
        <v>23</v>
      </c>
      <c r="I35" s="36"/>
      <c r="J35" s="36"/>
      <c r="K35" s="34" t="s">
        <v>19</v>
      </c>
      <c r="L35" s="46"/>
    </row>
    <row r="36" s="18" customFormat="1" ht="25" customHeight="1" spans="1:12">
      <c r="A36" s="36">
        <v>6</v>
      </c>
      <c r="B36" s="36" t="s">
        <v>58</v>
      </c>
      <c r="C36" s="36" t="s">
        <v>132</v>
      </c>
      <c r="D36" s="36">
        <v>75</v>
      </c>
      <c r="E36" s="34">
        <v>3.28</v>
      </c>
      <c r="F36" s="37" t="s">
        <v>34</v>
      </c>
      <c r="G36" s="34">
        <v>3.28</v>
      </c>
      <c r="H36" s="38" t="s">
        <v>72</v>
      </c>
      <c r="I36" s="36">
        <f>SUM(G36:G40)</f>
        <v>75</v>
      </c>
      <c r="J36" s="36">
        <f>D36-I36</f>
        <v>0</v>
      </c>
      <c r="K36" s="34" t="s">
        <v>19</v>
      </c>
      <c r="L36" s="34"/>
    </row>
    <row r="37" s="18" customFormat="1" ht="25" customHeight="1" spans="1:12">
      <c r="A37" s="36"/>
      <c r="B37" s="36"/>
      <c r="C37" s="36"/>
      <c r="D37" s="36"/>
      <c r="E37" s="39">
        <v>1.368</v>
      </c>
      <c r="F37" s="39" t="s">
        <v>133</v>
      </c>
      <c r="G37" s="34">
        <v>1.368</v>
      </c>
      <c r="H37" s="38" t="s">
        <v>134</v>
      </c>
      <c r="I37" s="36"/>
      <c r="J37" s="36"/>
      <c r="K37" s="34" t="s">
        <v>19</v>
      </c>
      <c r="L37" s="34"/>
    </row>
    <row r="38" s="18" customFormat="1" ht="25" customHeight="1" spans="1:12">
      <c r="A38" s="36"/>
      <c r="B38" s="36"/>
      <c r="C38" s="36"/>
      <c r="D38" s="36"/>
      <c r="E38" s="39">
        <v>52</v>
      </c>
      <c r="F38" s="39" t="s">
        <v>113</v>
      </c>
      <c r="G38" s="34">
        <v>52</v>
      </c>
      <c r="H38" s="38" t="s">
        <v>112</v>
      </c>
      <c r="I38" s="36"/>
      <c r="J38" s="36"/>
      <c r="K38" s="34" t="s">
        <v>19</v>
      </c>
      <c r="L38" s="34"/>
    </row>
    <row r="39" s="18" customFormat="1" ht="25" customHeight="1" spans="1:12">
      <c r="A39" s="36"/>
      <c r="B39" s="36"/>
      <c r="C39" s="36"/>
      <c r="D39" s="36"/>
      <c r="E39" s="34">
        <v>11.8991</v>
      </c>
      <c r="F39" s="39" t="s">
        <v>135</v>
      </c>
      <c r="G39" s="34">
        <v>11.8991</v>
      </c>
      <c r="H39" s="38" t="s">
        <v>136</v>
      </c>
      <c r="I39" s="36"/>
      <c r="J39" s="36"/>
      <c r="K39" s="34" t="s">
        <v>19</v>
      </c>
      <c r="L39" s="34"/>
    </row>
    <row r="40" s="18" customFormat="1" ht="25" customHeight="1" spans="1:12">
      <c r="A40" s="36"/>
      <c r="B40" s="36"/>
      <c r="C40" s="36"/>
      <c r="D40" s="36"/>
      <c r="E40" s="39">
        <v>6.4529</v>
      </c>
      <c r="F40" s="39" t="s">
        <v>137</v>
      </c>
      <c r="G40" s="39">
        <v>6.4529</v>
      </c>
      <c r="H40" s="38" t="s">
        <v>66</v>
      </c>
      <c r="I40" s="36"/>
      <c r="J40" s="36"/>
      <c r="K40" s="34" t="s">
        <v>19</v>
      </c>
      <c r="L40" s="34"/>
    </row>
    <row r="41" s="18" customFormat="1" ht="25" customHeight="1" spans="1:12">
      <c r="A41" s="36">
        <v>7</v>
      </c>
      <c r="B41" s="36" t="s">
        <v>58</v>
      </c>
      <c r="C41" s="36" t="s">
        <v>138</v>
      </c>
      <c r="D41" s="36">
        <v>75</v>
      </c>
      <c r="E41" s="34">
        <v>5.07</v>
      </c>
      <c r="F41" s="37" t="s">
        <v>139</v>
      </c>
      <c r="G41" s="34">
        <v>5.07</v>
      </c>
      <c r="H41" s="38" t="s">
        <v>140</v>
      </c>
      <c r="I41" s="36">
        <f>SUM(G41:G48)</f>
        <v>75</v>
      </c>
      <c r="J41" s="36">
        <f>D41-I41</f>
        <v>0</v>
      </c>
      <c r="K41" s="34" t="s">
        <v>19</v>
      </c>
      <c r="L41" s="34"/>
    </row>
    <row r="42" s="18" customFormat="1" ht="25" customHeight="1" spans="1:12">
      <c r="A42" s="36"/>
      <c r="B42" s="36"/>
      <c r="C42" s="36"/>
      <c r="D42" s="36"/>
      <c r="E42" s="43">
        <v>3.88</v>
      </c>
      <c r="F42" s="37" t="s">
        <v>34</v>
      </c>
      <c r="G42" s="43">
        <v>3.88</v>
      </c>
      <c r="H42" s="44" t="s">
        <v>72</v>
      </c>
      <c r="I42" s="36"/>
      <c r="J42" s="36"/>
      <c r="K42" s="34" t="s">
        <v>19</v>
      </c>
      <c r="L42" s="34"/>
    </row>
    <row r="43" s="18" customFormat="1" ht="25" customHeight="1" spans="1:12">
      <c r="A43" s="36"/>
      <c r="B43" s="36"/>
      <c r="C43" s="36"/>
      <c r="D43" s="36"/>
      <c r="E43" s="40">
        <v>4.7143</v>
      </c>
      <c r="F43" s="39" t="s">
        <v>141</v>
      </c>
      <c r="G43" s="40">
        <v>4.7143</v>
      </c>
      <c r="H43" s="44" t="s">
        <v>18</v>
      </c>
      <c r="I43" s="36"/>
      <c r="J43" s="36"/>
      <c r="K43" s="34" t="s">
        <v>19</v>
      </c>
      <c r="L43" s="34"/>
    </row>
    <row r="44" s="18" customFormat="1" ht="25" customHeight="1" spans="1:12">
      <c r="A44" s="36"/>
      <c r="B44" s="36"/>
      <c r="C44" s="36"/>
      <c r="D44" s="36"/>
      <c r="E44" s="40">
        <v>5.8131</v>
      </c>
      <c r="F44" s="39" t="s">
        <v>142</v>
      </c>
      <c r="G44" s="40">
        <v>5.8131</v>
      </c>
      <c r="H44" s="44" t="s">
        <v>72</v>
      </c>
      <c r="I44" s="36"/>
      <c r="J44" s="36"/>
      <c r="K44" s="34" t="s">
        <v>19</v>
      </c>
      <c r="L44" s="34"/>
    </row>
    <row r="45" s="18" customFormat="1" ht="25" customHeight="1" spans="1:12">
      <c r="A45" s="36"/>
      <c r="B45" s="36"/>
      <c r="C45" s="36"/>
      <c r="D45" s="36"/>
      <c r="E45" s="45">
        <v>8.2542</v>
      </c>
      <c r="F45" s="34" t="s">
        <v>143</v>
      </c>
      <c r="G45" s="45">
        <v>8.2542</v>
      </c>
      <c r="H45" s="44" t="s">
        <v>18</v>
      </c>
      <c r="I45" s="36"/>
      <c r="J45" s="36"/>
      <c r="K45" s="34" t="s">
        <v>19</v>
      </c>
      <c r="L45" s="34"/>
    </row>
    <row r="46" s="18" customFormat="1" ht="25" customHeight="1" spans="1:12">
      <c r="A46" s="36"/>
      <c r="B46" s="36"/>
      <c r="C46" s="36"/>
      <c r="D46" s="36"/>
      <c r="E46" s="46">
        <v>5.1516</v>
      </c>
      <c r="F46" s="36" t="s">
        <v>144</v>
      </c>
      <c r="G46" s="46">
        <v>5.1516</v>
      </c>
      <c r="H46" s="44" t="s">
        <v>145</v>
      </c>
      <c r="I46" s="36"/>
      <c r="J46" s="36"/>
      <c r="K46" s="34" t="s">
        <v>19</v>
      </c>
      <c r="L46" s="34"/>
    </row>
    <row r="47" s="18" customFormat="1" ht="25" customHeight="1" spans="1:12">
      <c r="A47" s="36"/>
      <c r="B47" s="36"/>
      <c r="C47" s="36"/>
      <c r="D47" s="36"/>
      <c r="E47" s="46">
        <v>42</v>
      </c>
      <c r="F47" s="39" t="s">
        <v>113</v>
      </c>
      <c r="G47" s="46">
        <v>42</v>
      </c>
      <c r="H47" s="38" t="s">
        <v>112</v>
      </c>
      <c r="I47" s="36"/>
      <c r="J47" s="36"/>
      <c r="K47" s="34" t="s">
        <v>19</v>
      </c>
      <c r="L47" s="34"/>
    </row>
    <row r="48" s="18" customFormat="1" ht="25" customHeight="1" spans="1:12">
      <c r="A48" s="36"/>
      <c r="B48" s="36"/>
      <c r="C48" s="36"/>
      <c r="D48" s="36"/>
      <c r="E48" s="43">
        <v>0.1168</v>
      </c>
      <c r="F48" s="43" t="s">
        <v>67</v>
      </c>
      <c r="G48" s="43">
        <v>0.1168</v>
      </c>
      <c r="H48" s="44" t="s">
        <v>146</v>
      </c>
      <c r="I48" s="36"/>
      <c r="J48" s="36"/>
      <c r="K48" s="34" t="s">
        <v>19</v>
      </c>
      <c r="L48" s="34"/>
    </row>
    <row r="49" s="17" customFormat="1" ht="30" customHeight="1" spans="1:12">
      <c r="A49" s="33" t="s">
        <v>147</v>
      </c>
      <c r="B49" s="33" t="s">
        <v>148</v>
      </c>
      <c r="C49" s="33"/>
      <c r="D49" s="33">
        <v>75</v>
      </c>
      <c r="E49" s="33">
        <f>SUM(E50)</f>
        <v>8.212</v>
      </c>
      <c r="F49" s="33"/>
      <c r="G49" s="33">
        <f>SUM(G50:G54)</f>
        <v>75</v>
      </c>
      <c r="H49" s="33"/>
      <c r="I49" s="33">
        <f>SUM(I50)</f>
        <v>75</v>
      </c>
      <c r="J49" s="33">
        <f>SUM(J50)</f>
        <v>0</v>
      </c>
      <c r="K49" s="34" t="s">
        <v>19</v>
      </c>
      <c r="L49" s="33"/>
    </row>
    <row r="50" s="19" customFormat="1" ht="30" customHeight="1" spans="1:12">
      <c r="A50" s="34">
        <v>8</v>
      </c>
      <c r="B50" s="34" t="s">
        <v>32</v>
      </c>
      <c r="C50" s="34" t="s">
        <v>149</v>
      </c>
      <c r="D50" s="34">
        <v>75</v>
      </c>
      <c r="E50" s="34">
        <v>8.212</v>
      </c>
      <c r="F50" s="34" t="s">
        <v>34</v>
      </c>
      <c r="G50" s="34">
        <v>8.212</v>
      </c>
      <c r="H50" s="34" t="s">
        <v>150</v>
      </c>
      <c r="I50" s="34">
        <f>SUM(G50:G54)</f>
        <v>75</v>
      </c>
      <c r="J50" s="34">
        <f>D50-I50</f>
        <v>0</v>
      </c>
      <c r="K50" s="34" t="s">
        <v>19</v>
      </c>
      <c r="L50" s="33"/>
    </row>
    <row r="51" s="19" customFormat="1" ht="30" customHeight="1" spans="1:12">
      <c r="A51" s="34"/>
      <c r="B51" s="34"/>
      <c r="C51" s="34"/>
      <c r="D51" s="34"/>
      <c r="E51" s="34">
        <v>14.7135</v>
      </c>
      <c r="F51" s="34" t="s">
        <v>151</v>
      </c>
      <c r="G51" s="34">
        <v>14.7135</v>
      </c>
      <c r="H51" s="34" t="s">
        <v>152</v>
      </c>
      <c r="I51" s="34"/>
      <c r="J51" s="34"/>
      <c r="K51" s="34" t="s">
        <v>19</v>
      </c>
      <c r="L51" s="33"/>
    </row>
    <row r="52" s="19" customFormat="1" ht="30" customHeight="1" spans="1:12">
      <c r="A52" s="34"/>
      <c r="B52" s="34"/>
      <c r="C52" s="34"/>
      <c r="D52" s="34"/>
      <c r="E52" s="34">
        <v>1.86</v>
      </c>
      <c r="F52" s="34" t="s">
        <v>153</v>
      </c>
      <c r="G52" s="34">
        <v>1.86</v>
      </c>
      <c r="H52" s="34" t="s">
        <v>154</v>
      </c>
      <c r="I52" s="34"/>
      <c r="J52" s="34"/>
      <c r="K52" s="34" t="s">
        <v>19</v>
      </c>
      <c r="L52" s="33"/>
    </row>
    <row r="53" s="19" customFormat="1" ht="30" customHeight="1" spans="1:12">
      <c r="A53" s="34"/>
      <c r="B53" s="34"/>
      <c r="C53" s="34"/>
      <c r="D53" s="34"/>
      <c r="E53" s="34">
        <v>40.0062</v>
      </c>
      <c r="F53" s="34" t="s">
        <v>155</v>
      </c>
      <c r="G53" s="34">
        <v>40.0062</v>
      </c>
      <c r="H53" s="34" t="s">
        <v>28</v>
      </c>
      <c r="I53" s="34"/>
      <c r="J53" s="34"/>
      <c r="K53" s="34" t="s">
        <v>19</v>
      </c>
      <c r="L53" s="33"/>
    </row>
    <row r="54" s="19" customFormat="1" ht="30" customHeight="1" spans="1:12">
      <c r="A54" s="34"/>
      <c r="B54" s="34"/>
      <c r="C54" s="34"/>
      <c r="D54" s="34"/>
      <c r="E54" s="34">
        <v>10.2083</v>
      </c>
      <c r="F54" s="34" t="s">
        <v>156</v>
      </c>
      <c r="G54" s="34">
        <v>10.2083</v>
      </c>
      <c r="H54" s="34" t="s">
        <v>152</v>
      </c>
      <c r="I54" s="34"/>
      <c r="J54" s="34"/>
      <c r="K54" s="34" t="s">
        <v>19</v>
      </c>
      <c r="L54" s="33"/>
    </row>
    <row r="55" s="17" customFormat="1" ht="30" customHeight="1" spans="1:12">
      <c r="A55" s="33" t="s">
        <v>157</v>
      </c>
      <c r="B55" s="33" t="s">
        <v>158</v>
      </c>
      <c r="C55" s="33"/>
      <c r="D55" s="33">
        <f>SUM(D56)</f>
        <v>75</v>
      </c>
      <c r="E55" s="33">
        <f>SUM(E56:E63)</f>
        <v>75</v>
      </c>
      <c r="F55" s="33"/>
      <c r="G55" s="33">
        <f>SUM(G56:G63)</f>
        <v>75</v>
      </c>
      <c r="H55" s="33"/>
      <c r="I55" s="33">
        <f>SUM(I56)</f>
        <v>75</v>
      </c>
      <c r="J55" s="33">
        <f>D55-I55</f>
        <v>0</v>
      </c>
      <c r="K55" s="34" t="s">
        <v>19</v>
      </c>
      <c r="L55" s="33"/>
    </row>
    <row r="56" s="17" customFormat="1" ht="28" customHeight="1" spans="1:12">
      <c r="A56" s="36">
        <v>9</v>
      </c>
      <c r="B56" s="36" t="s">
        <v>159</v>
      </c>
      <c r="C56" s="36" t="s">
        <v>160</v>
      </c>
      <c r="D56" s="36">
        <v>75</v>
      </c>
      <c r="E56" s="36">
        <v>2.32</v>
      </c>
      <c r="F56" s="34" t="s">
        <v>161</v>
      </c>
      <c r="G56" s="34">
        <v>2.32</v>
      </c>
      <c r="H56" s="47" t="s">
        <v>162</v>
      </c>
      <c r="I56" s="36">
        <f>SUM(G56:G63)</f>
        <v>75</v>
      </c>
      <c r="J56" s="36">
        <f>D56-I56</f>
        <v>0</v>
      </c>
      <c r="K56" s="34" t="s">
        <v>19</v>
      </c>
      <c r="L56" s="33"/>
    </row>
    <row r="57" s="17" customFormat="1" ht="28" customHeight="1" spans="1:12">
      <c r="A57" s="36"/>
      <c r="B57" s="36"/>
      <c r="C57" s="36"/>
      <c r="D57" s="36"/>
      <c r="E57" s="48">
        <v>33</v>
      </c>
      <c r="F57" s="36" t="s">
        <v>163</v>
      </c>
      <c r="G57" s="48">
        <v>33</v>
      </c>
      <c r="H57" s="49" t="s">
        <v>164</v>
      </c>
      <c r="I57" s="36"/>
      <c r="J57" s="36"/>
      <c r="K57" s="34" t="s">
        <v>19</v>
      </c>
      <c r="L57" s="33"/>
    </row>
    <row r="58" s="17" customFormat="1" ht="28" customHeight="1" spans="1:12">
      <c r="A58" s="36"/>
      <c r="B58" s="36"/>
      <c r="C58" s="36"/>
      <c r="D58" s="36"/>
      <c r="E58" s="43">
        <v>6.221769</v>
      </c>
      <c r="F58" s="36" t="s">
        <v>165</v>
      </c>
      <c r="G58" s="43">
        <v>6.221769</v>
      </c>
      <c r="H58" s="49" t="s">
        <v>164</v>
      </c>
      <c r="I58" s="36"/>
      <c r="J58" s="36"/>
      <c r="K58" s="34" t="s">
        <v>19</v>
      </c>
      <c r="L58" s="33"/>
    </row>
    <row r="59" s="17" customFormat="1" ht="28" customHeight="1" spans="1:12">
      <c r="A59" s="36"/>
      <c r="B59" s="36"/>
      <c r="C59" s="36"/>
      <c r="D59" s="36"/>
      <c r="E59" s="48">
        <v>1.5</v>
      </c>
      <c r="F59" s="36" t="s">
        <v>166</v>
      </c>
      <c r="G59" s="48">
        <v>1.5</v>
      </c>
      <c r="H59" s="47" t="s">
        <v>164</v>
      </c>
      <c r="I59" s="36"/>
      <c r="J59" s="36"/>
      <c r="K59" s="34" t="s">
        <v>19</v>
      </c>
      <c r="L59" s="33"/>
    </row>
    <row r="60" s="17" customFormat="1" ht="28" customHeight="1" spans="1:12">
      <c r="A60" s="36"/>
      <c r="B60" s="36"/>
      <c r="C60" s="36"/>
      <c r="D60" s="36"/>
      <c r="E60" s="48">
        <v>1.3964</v>
      </c>
      <c r="F60" s="36" t="s">
        <v>167</v>
      </c>
      <c r="G60" s="48">
        <v>1.3964</v>
      </c>
      <c r="H60" s="47" t="s">
        <v>168</v>
      </c>
      <c r="I60" s="36"/>
      <c r="J60" s="36"/>
      <c r="K60" s="34" t="s">
        <v>19</v>
      </c>
      <c r="L60" s="33"/>
    </row>
    <row r="61" s="17" customFormat="1" ht="28" customHeight="1" spans="1:12">
      <c r="A61" s="36"/>
      <c r="B61" s="36"/>
      <c r="C61" s="36"/>
      <c r="D61" s="36"/>
      <c r="E61" s="48">
        <v>1.435118</v>
      </c>
      <c r="F61" s="36" t="s">
        <v>169</v>
      </c>
      <c r="G61" s="48">
        <v>1.435118</v>
      </c>
      <c r="H61" s="47" t="s">
        <v>170</v>
      </c>
      <c r="I61" s="36"/>
      <c r="J61" s="36"/>
      <c r="K61" s="34" t="s">
        <v>19</v>
      </c>
      <c r="L61" s="33"/>
    </row>
    <row r="62" s="17" customFormat="1" ht="28" customHeight="1" spans="1:12">
      <c r="A62" s="36"/>
      <c r="B62" s="36"/>
      <c r="C62" s="36"/>
      <c r="D62" s="36"/>
      <c r="E62" s="48">
        <v>24.536213</v>
      </c>
      <c r="F62" s="36" t="s">
        <v>171</v>
      </c>
      <c r="G62" s="48">
        <v>24.536213</v>
      </c>
      <c r="H62" s="47" t="s">
        <v>168</v>
      </c>
      <c r="I62" s="36"/>
      <c r="J62" s="36"/>
      <c r="K62" s="34" t="s">
        <v>19</v>
      </c>
      <c r="L62" s="33"/>
    </row>
    <row r="63" s="17" customFormat="1" ht="28" customHeight="1" spans="1:12">
      <c r="A63" s="36"/>
      <c r="B63" s="36"/>
      <c r="C63" s="36"/>
      <c r="D63" s="36"/>
      <c r="E63" s="36">
        <v>4.5905</v>
      </c>
      <c r="F63" s="34" t="s">
        <v>172</v>
      </c>
      <c r="G63" s="34">
        <v>4.5905</v>
      </c>
      <c r="H63" s="47" t="s">
        <v>173</v>
      </c>
      <c r="I63" s="36"/>
      <c r="J63" s="36"/>
      <c r="K63" s="34" t="s">
        <v>19</v>
      </c>
      <c r="L63" s="33"/>
    </row>
    <row r="64" s="18" customFormat="1" ht="30" customHeight="1" spans="1:12">
      <c r="A64" s="33" t="s">
        <v>174</v>
      </c>
      <c r="B64" s="33" t="s">
        <v>175</v>
      </c>
      <c r="C64" s="33"/>
      <c r="D64" s="33">
        <f>SUM(D65:D77)</f>
        <v>150</v>
      </c>
      <c r="E64" s="33">
        <f>SUM(E65:E77)</f>
        <v>150</v>
      </c>
      <c r="F64" s="33"/>
      <c r="G64" s="33">
        <f>SUM(G65:G77)</f>
        <v>150</v>
      </c>
      <c r="H64" s="33"/>
      <c r="I64" s="33">
        <f>SUM(I65:I77)</f>
        <v>150</v>
      </c>
      <c r="J64" s="33">
        <f>D64-I64</f>
        <v>0</v>
      </c>
      <c r="K64" s="34" t="s">
        <v>19</v>
      </c>
      <c r="L64" s="34"/>
    </row>
    <row r="65" s="18" customFormat="1" ht="30" customHeight="1" spans="1:12">
      <c r="A65" s="36">
        <v>10</v>
      </c>
      <c r="B65" s="36" t="s">
        <v>176</v>
      </c>
      <c r="C65" s="36" t="s">
        <v>177</v>
      </c>
      <c r="D65" s="36">
        <v>75</v>
      </c>
      <c r="E65" s="51">
        <v>13.0185</v>
      </c>
      <c r="F65" s="34" t="s">
        <v>178</v>
      </c>
      <c r="G65" s="51">
        <v>13.0185</v>
      </c>
      <c r="H65" s="34" t="s">
        <v>179</v>
      </c>
      <c r="I65" s="64">
        <v>75</v>
      </c>
      <c r="J65" s="36">
        <f>D65-I65</f>
        <v>0</v>
      </c>
      <c r="K65" s="34" t="s">
        <v>19</v>
      </c>
      <c r="L65" s="34"/>
    </row>
    <row r="66" s="18" customFormat="1" ht="30" customHeight="1" spans="1:12">
      <c r="A66" s="36"/>
      <c r="B66" s="36"/>
      <c r="C66" s="36"/>
      <c r="D66" s="36"/>
      <c r="E66" s="51">
        <v>1.972</v>
      </c>
      <c r="F66" s="34" t="s">
        <v>180</v>
      </c>
      <c r="G66" s="51">
        <v>1.972</v>
      </c>
      <c r="H66" s="34" t="s">
        <v>179</v>
      </c>
      <c r="I66" s="64"/>
      <c r="J66" s="36"/>
      <c r="K66" s="34" t="s">
        <v>19</v>
      </c>
      <c r="L66" s="34"/>
    </row>
    <row r="67" s="18" customFormat="1" ht="30" customHeight="1" spans="1:12">
      <c r="A67" s="36"/>
      <c r="B67" s="36"/>
      <c r="C67" s="36"/>
      <c r="D67" s="36"/>
      <c r="E67" s="51">
        <v>4.4964</v>
      </c>
      <c r="F67" s="34" t="s">
        <v>181</v>
      </c>
      <c r="G67" s="51">
        <v>4.4964</v>
      </c>
      <c r="H67" s="34" t="s">
        <v>64</v>
      </c>
      <c r="I67" s="64"/>
      <c r="J67" s="36"/>
      <c r="K67" s="34" t="s">
        <v>19</v>
      </c>
      <c r="L67" s="34"/>
    </row>
    <row r="68" s="18" customFormat="1" ht="30" customHeight="1" spans="1:12">
      <c r="A68" s="36"/>
      <c r="B68" s="36"/>
      <c r="C68" s="36"/>
      <c r="D68" s="36"/>
      <c r="E68" s="51">
        <v>2.485</v>
      </c>
      <c r="F68" s="34" t="s">
        <v>182</v>
      </c>
      <c r="G68" s="51">
        <v>2.485</v>
      </c>
      <c r="H68" s="34" t="s">
        <v>64</v>
      </c>
      <c r="I68" s="64"/>
      <c r="J68" s="36"/>
      <c r="K68" s="34" t="s">
        <v>19</v>
      </c>
      <c r="L68" s="34"/>
    </row>
    <row r="69" s="18" customFormat="1" ht="27" spans="1:12">
      <c r="A69" s="36"/>
      <c r="B69" s="36"/>
      <c r="C69" s="36"/>
      <c r="D69" s="36"/>
      <c r="E69" s="51">
        <v>50.0001</v>
      </c>
      <c r="F69" s="36" t="s">
        <v>183</v>
      </c>
      <c r="G69" s="51">
        <v>50.0001</v>
      </c>
      <c r="H69" s="34" t="s">
        <v>23</v>
      </c>
      <c r="I69" s="64"/>
      <c r="J69" s="36"/>
      <c r="K69" s="34" t="s">
        <v>19</v>
      </c>
      <c r="L69" s="34"/>
    </row>
    <row r="70" s="18" customFormat="1" ht="30" customHeight="1" spans="1:12">
      <c r="A70" s="36"/>
      <c r="B70" s="36"/>
      <c r="C70" s="36"/>
      <c r="D70" s="36"/>
      <c r="E70" s="51">
        <v>3.028</v>
      </c>
      <c r="F70" s="34" t="s">
        <v>184</v>
      </c>
      <c r="G70" s="51">
        <v>3.028</v>
      </c>
      <c r="H70" s="34" t="s">
        <v>185</v>
      </c>
      <c r="I70" s="64"/>
      <c r="J70" s="36"/>
      <c r="K70" s="34" t="s">
        <v>19</v>
      </c>
      <c r="L70" s="34"/>
    </row>
    <row r="71" s="18" customFormat="1" ht="30" customHeight="1" spans="1:12">
      <c r="A71" s="36">
        <v>11</v>
      </c>
      <c r="B71" s="36" t="s">
        <v>176</v>
      </c>
      <c r="C71" s="36" t="s">
        <v>186</v>
      </c>
      <c r="D71" s="36">
        <v>75</v>
      </c>
      <c r="E71" s="51">
        <v>13.7025</v>
      </c>
      <c r="F71" s="34" t="s">
        <v>187</v>
      </c>
      <c r="G71" s="51">
        <v>13.7025</v>
      </c>
      <c r="H71" s="34" t="s">
        <v>136</v>
      </c>
      <c r="I71" s="64">
        <v>75</v>
      </c>
      <c r="J71" s="36">
        <f>D71-I71</f>
        <v>0</v>
      </c>
      <c r="K71" s="34" t="s">
        <v>19</v>
      </c>
      <c r="L71" s="34"/>
    </row>
    <row r="72" s="18" customFormat="1" ht="30" customHeight="1" spans="1:12">
      <c r="A72" s="36"/>
      <c r="B72" s="36"/>
      <c r="C72" s="36"/>
      <c r="D72" s="36"/>
      <c r="E72" s="51">
        <v>1.4218</v>
      </c>
      <c r="F72" s="34" t="s">
        <v>188</v>
      </c>
      <c r="G72" s="51">
        <v>1.4218</v>
      </c>
      <c r="H72" s="34" t="s">
        <v>189</v>
      </c>
      <c r="I72" s="64"/>
      <c r="J72" s="36"/>
      <c r="K72" s="34" t="s">
        <v>19</v>
      </c>
      <c r="L72" s="34"/>
    </row>
    <row r="73" s="18" customFormat="1" ht="30" customHeight="1" spans="1:12">
      <c r="A73" s="36"/>
      <c r="B73" s="36"/>
      <c r="C73" s="36"/>
      <c r="D73" s="36"/>
      <c r="E73" s="51">
        <v>5.116</v>
      </c>
      <c r="F73" s="34" t="s">
        <v>184</v>
      </c>
      <c r="G73" s="51">
        <v>5.116</v>
      </c>
      <c r="H73" s="34" t="s">
        <v>190</v>
      </c>
      <c r="I73" s="64"/>
      <c r="J73" s="36"/>
      <c r="K73" s="34" t="s">
        <v>19</v>
      </c>
      <c r="L73" s="34"/>
    </row>
    <row r="74" s="18" customFormat="1" ht="30" customHeight="1" spans="1:12">
      <c r="A74" s="36"/>
      <c r="B74" s="36"/>
      <c r="C74" s="36"/>
      <c r="D74" s="36"/>
      <c r="E74" s="51">
        <v>0.15</v>
      </c>
      <c r="F74" s="34" t="s">
        <v>191</v>
      </c>
      <c r="G74" s="51">
        <v>0.15</v>
      </c>
      <c r="H74" s="34" t="s">
        <v>192</v>
      </c>
      <c r="I74" s="64"/>
      <c r="J74" s="36"/>
      <c r="K74" s="34" t="s">
        <v>19</v>
      </c>
      <c r="L74" s="34"/>
    </row>
    <row r="75" s="18" customFormat="1" ht="36" customHeight="1" spans="1:12">
      <c r="A75" s="36"/>
      <c r="B75" s="36"/>
      <c r="C75" s="36"/>
      <c r="D75" s="36"/>
      <c r="E75" s="51">
        <v>2.1024</v>
      </c>
      <c r="F75" s="34" t="s">
        <v>193</v>
      </c>
      <c r="G75" s="51">
        <v>2.1024</v>
      </c>
      <c r="H75" s="34" t="s">
        <v>129</v>
      </c>
      <c r="I75" s="64"/>
      <c r="J75" s="36"/>
      <c r="K75" s="34" t="s">
        <v>19</v>
      </c>
      <c r="L75" s="34"/>
    </row>
    <row r="76" s="18" customFormat="1" ht="27" spans="1:12">
      <c r="A76" s="36"/>
      <c r="B76" s="36"/>
      <c r="C76" s="36"/>
      <c r="D76" s="36"/>
      <c r="E76" s="51">
        <v>49.84</v>
      </c>
      <c r="F76" s="34" t="s">
        <v>183</v>
      </c>
      <c r="G76" s="51">
        <v>49.84</v>
      </c>
      <c r="H76" s="34">
        <v>2020.113</v>
      </c>
      <c r="I76" s="64"/>
      <c r="J76" s="36"/>
      <c r="K76" s="34" t="s">
        <v>19</v>
      </c>
      <c r="L76" s="34"/>
    </row>
    <row r="77" s="18" customFormat="1" ht="30" customHeight="1" spans="1:12">
      <c r="A77" s="36"/>
      <c r="B77" s="36"/>
      <c r="C77" s="36"/>
      <c r="D77" s="36"/>
      <c r="E77" s="51">
        <v>2.6673</v>
      </c>
      <c r="F77" s="34" t="s">
        <v>194</v>
      </c>
      <c r="G77" s="51">
        <v>2.6673</v>
      </c>
      <c r="H77" s="34" t="s">
        <v>195</v>
      </c>
      <c r="I77" s="64"/>
      <c r="J77" s="36"/>
      <c r="K77" s="34" t="s">
        <v>19</v>
      </c>
      <c r="L77" s="34"/>
    </row>
    <row r="78" s="17" customFormat="1" ht="30" customHeight="1" spans="1:12">
      <c r="A78" s="33" t="s">
        <v>196</v>
      </c>
      <c r="B78" s="33" t="s">
        <v>197</v>
      </c>
      <c r="C78" s="33"/>
      <c r="D78" s="33">
        <f>SUM(D79:D91)</f>
        <v>150</v>
      </c>
      <c r="E78" s="33">
        <f>SUM(E79:E91)</f>
        <v>150</v>
      </c>
      <c r="F78" s="33"/>
      <c r="G78" s="33">
        <f>SUM(G79:G91)</f>
        <v>150</v>
      </c>
      <c r="H78" s="33"/>
      <c r="I78" s="33">
        <f>SUM(I79:I91)</f>
        <v>150</v>
      </c>
      <c r="J78" s="33">
        <f>SUM(J79:J91)</f>
        <v>0</v>
      </c>
      <c r="K78" s="34" t="s">
        <v>19</v>
      </c>
      <c r="L78" s="33"/>
    </row>
    <row r="79" s="17" customFormat="1" ht="30" customHeight="1" spans="1:12">
      <c r="A79" s="36">
        <v>12</v>
      </c>
      <c r="B79" s="36" t="s">
        <v>198</v>
      </c>
      <c r="C79" s="36" t="s">
        <v>199</v>
      </c>
      <c r="D79" s="36">
        <v>75</v>
      </c>
      <c r="E79" s="52">
        <v>3.1569</v>
      </c>
      <c r="F79" s="53" t="s">
        <v>200</v>
      </c>
      <c r="G79" s="52">
        <v>3.1569</v>
      </c>
      <c r="H79" s="53" t="s">
        <v>201</v>
      </c>
      <c r="I79" s="52">
        <v>75</v>
      </c>
      <c r="J79" s="36">
        <f>D79-I79</f>
        <v>0</v>
      </c>
      <c r="K79" s="34" t="s">
        <v>19</v>
      </c>
      <c r="L79" s="33"/>
    </row>
    <row r="80" s="17" customFormat="1" ht="30" customHeight="1" spans="1:12">
      <c r="A80" s="36"/>
      <c r="B80" s="36"/>
      <c r="C80" s="36"/>
      <c r="D80" s="36"/>
      <c r="E80" s="52">
        <v>6.596</v>
      </c>
      <c r="F80" s="53" t="s">
        <v>34</v>
      </c>
      <c r="G80" s="52">
        <v>6.596</v>
      </c>
      <c r="H80" s="53" t="s">
        <v>202</v>
      </c>
      <c r="I80" s="52"/>
      <c r="J80" s="36"/>
      <c r="K80" s="34" t="s">
        <v>19</v>
      </c>
      <c r="L80" s="33"/>
    </row>
    <row r="81" s="17" customFormat="1" ht="30" customHeight="1" spans="1:12">
      <c r="A81" s="36"/>
      <c r="B81" s="36"/>
      <c r="C81" s="36"/>
      <c r="D81" s="36"/>
      <c r="E81" s="52">
        <v>4.5632</v>
      </c>
      <c r="F81" s="54" t="s">
        <v>203</v>
      </c>
      <c r="G81" s="52">
        <v>4.5632</v>
      </c>
      <c r="H81" s="53" t="s">
        <v>204</v>
      </c>
      <c r="I81" s="52"/>
      <c r="J81" s="36"/>
      <c r="K81" s="34" t="s">
        <v>19</v>
      </c>
      <c r="L81" s="33"/>
    </row>
    <row r="82" s="17" customFormat="1" ht="30" customHeight="1" spans="1:12">
      <c r="A82" s="36"/>
      <c r="B82" s="36"/>
      <c r="C82" s="36"/>
      <c r="D82" s="36"/>
      <c r="E82" s="52">
        <v>16.0467</v>
      </c>
      <c r="F82" s="54" t="s">
        <v>205</v>
      </c>
      <c r="G82" s="52">
        <v>16.0467</v>
      </c>
      <c r="H82" s="53" t="s">
        <v>206</v>
      </c>
      <c r="I82" s="52"/>
      <c r="J82" s="36"/>
      <c r="K82" s="34" t="s">
        <v>19</v>
      </c>
      <c r="L82" s="33"/>
    </row>
    <row r="83" s="17" customFormat="1" ht="37" customHeight="1" spans="1:12">
      <c r="A83" s="36"/>
      <c r="B83" s="36"/>
      <c r="C83" s="36"/>
      <c r="D83" s="36"/>
      <c r="E83" s="52">
        <v>26.6186</v>
      </c>
      <c r="F83" s="53" t="s">
        <v>207</v>
      </c>
      <c r="G83" s="52">
        <v>26.6186</v>
      </c>
      <c r="H83" s="53" t="s">
        <v>208</v>
      </c>
      <c r="I83" s="52"/>
      <c r="J83" s="36"/>
      <c r="K83" s="34" t="s">
        <v>19</v>
      </c>
      <c r="L83" s="33"/>
    </row>
    <row r="84" s="17" customFormat="1" ht="28" customHeight="1" spans="1:12">
      <c r="A84" s="36"/>
      <c r="B84" s="36"/>
      <c r="C84" s="36"/>
      <c r="D84" s="36"/>
      <c r="E84" s="52">
        <v>10.7028</v>
      </c>
      <c r="F84" s="36" t="s">
        <v>209</v>
      </c>
      <c r="G84" s="52">
        <v>10.7028</v>
      </c>
      <c r="H84" s="53" t="s">
        <v>23</v>
      </c>
      <c r="I84" s="52"/>
      <c r="J84" s="36"/>
      <c r="K84" s="34" t="s">
        <v>19</v>
      </c>
      <c r="L84" s="34"/>
    </row>
    <row r="85" s="17" customFormat="1" ht="30" customHeight="1" spans="1:12">
      <c r="A85" s="36"/>
      <c r="B85" s="36"/>
      <c r="C85" s="36"/>
      <c r="D85" s="36"/>
      <c r="E85" s="52">
        <v>7.3158</v>
      </c>
      <c r="F85" s="53" t="s">
        <v>67</v>
      </c>
      <c r="G85" s="52">
        <v>7.3158</v>
      </c>
      <c r="H85" s="53" t="s">
        <v>208</v>
      </c>
      <c r="I85" s="52"/>
      <c r="J85" s="36"/>
      <c r="K85" s="34" t="s">
        <v>19</v>
      </c>
      <c r="L85" s="33"/>
    </row>
    <row r="86" s="17" customFormat="1" ht="30" customHeight="1" spans="1:12">
      <c r="A86" s="36">
        <v>13</v>
      </c>
      <c r="B86" s="36" t="s">
        <v>198</v>
      </c>
      <c r="C86" s="36" t="s">
        <v>210</v>
      </c>
      <c r="D86" s="36">
        <v>75</v>
      </c>
      <c r="E86" s="52">
        <v>5.06</v>
      </c>
      <c r="F86" s="53" t="s">
        <v>34</v>
      </c>
      <c r="G86" s="52">
        <v>5.06</v>
      </c>
      <c r="H86" s="53" t="s">
        <v>211</v>
      </c>
      <c r="I86" s="52">
        <v>75</v>
      </c>
      <c r="J86" s="36">
        <f>D86-I86</f>
        <v>0</v>
      </c>
      <c r="K86" s="34" t="s">
        <v>19</v>
      </c>
      <c r="L86" s="33"/>
    </row>
    <row r="87" s="17" customFormat="1" ht="30" customHeight="1" spans="1:12">
      <c r="A87" s="36"/>
      <c r="B87" s="36"/>
      <c r="C87" s="36"/>
      <c r="D87" s="36"/>
      <c r="E87" s="52">
        <v>1.2927</v>
      </c>
      <c r="F87" s="54" t="s">
        <v>212</v>
      </c>
      <c r="G87" s="52">
        <v>1.2927</v>
      </c>
      <c r="H87" s="53" t="s">
        <v>213</v>
      </c>
      <c r="I87" s="52"/>
      <c r="J87" s="36"/>
      <c r="K87" s="34" t="s">
        <v>19</v>
      </c>
      <c r="L87" s="33"/>
    </row>
    <row r="88" s="17" customFormat="1" ht="30" customHeight="1" spans="1:12">
      <c r="A88" s="36"/>
      <c r="B88" s="36"/>
      <c r="C88" s="36"/>
      <c r="D88" s="36"/>
      <c r="E88" s="52">
        <v>9.5028</v>
      </c>
      <c r="F88" s="54" t="s">
        <v>214</v>
      </c>
      <c r="G88" s="52">
        <v>9.5028</v>
      </c>
      <c r="H88" s="53" t="s">
        <v>215</v>
      </c>
      <c r="I88" s="52"/>
      <c r="J88" s="36"/>
      <c r="K88" s="34" t="s">
        <v>19</v>
      </c>
      <c r="L88" s="33"/>
    </row>
    <row r="89" s="17" customFormat="1" ht="30" customHeight="1" spans="1:12">
      <c r="A89" s="36"/>
      <c r="B89" s="36"/>
      <c r="C89" s="36"/>
      <c r="D89" s="36"/>
      <c r="E89" s="52">
        <v>4.512</v>
      </c>
      <c r="F89" s="54" t="s">
        <v>67</v>
      </c>
      <c r="G89" s="52">
        <v>4.512</v>
      </c>
      <c r="H89" s="53" t="s">
        <v>51</v>
      </c>
      <c r="I89" s="52"/>
      <c r="J89" s="36"/>
      <c r="K89" s="34" t="s">
        <v>19</v>
      </c>
      <c r="L89" s="33"/>
    </row>
    <row r="90" s="17" customFormat="1" ht="30" customHeight="1" spans="1:12">
      <c r="A90" s="36"/>
      <c r="B90" s="36"/>
      <c r="C90" s="36"/>
      <c r="D90" s="36"/>
      <c r="E90" s="52">
        <v>8.8314</v>
      </c>
      <c r="F90" s="53" t="s">
        <v>216</v>
      </c>
      <c r="G90" s="52">
        <v>8.8314</v>
      </c>
      <c r="H90" s="53" t="s">
        <v>213</v>
      </c>
      <c r="I90" s="52"/>
      <c r="J90" s="36"/>
      <c r="K90" s="34" t="s">
        <v>19</v>
      </c>
      <c r="L90" s="33"/>
    </row>
    <row r="91" s="17" customFormat="1" ht="30" customHeight="1" spans="1:12">
      <c r="A91" s="36"/>
      <c r="B91" s="36"/>
      <c r="C91" s="36"/>
      <c r="D91" s="36"/>
      <c r="E91" s="36">
        <v>45.8011</v>
      </c>
      <c r="F91" s="36" t="s">
        <v>217</v>
      </c>
      <c r="G91" s="36">
        <v>45.8011</v>
      </c>
      <c r="H91" s="36" t="s">
        <v>23</v>
      </c>
      <c r="I91" s="52"/>
      <c r="J91" s="36"/>
      <c r="K91" s="34" t="s">
        <v>19</v>
      </c>
      <c r="L91" s="34"/>
    </row>
    <row r="92" s="17" customFormat="1" ht="30" customHeight="1" spans="1:12">
      <c r="A92" s="33" t="s">
        <v>218</v>
      </c>
      <c r="B92" s="33" t="s">
        <v>219</v>
      </c>
      <c r="C92" s="33"/>
      <c r="D92" s="33">
        <f>SUM(D93:D113)</f>
        <v>225</v>
      </c>
      <c r="E92" s="33">
        <f>SUM(E93:E113)</f>
        <v>225</v>
      </c>
      <c r="F92" s="33">
        <f>SUM(F93:F113)</f>
        <v>0</v>
      </c>
      <c r="G92" s="33">
        <f>SUM(G93:G113)</f>
        <v>225</v>
      </c>
      <c r="H92" s="33">
        <f>SUM(H93:H113)</f>
        <v>0</v>
      </c>
      <c r="I92" s="33">
        <f>SUM(I93:I113)</f>
        <v>225</v>
      </c>
      <c r="J92" s="33">
        <f>D92-I92</f>
        <v>0</v>
      </c>
      <c r="K92" s="34" t="s">
        <v>19</v>
      </c>
      <c r="L92" s="33"/>
    </row>
    <row r="93" s="20" customFormat="1" ht="31" customHeight="1" spans="1:12">
      <c r="A93" s="55">
        <v>1</v>
      </c>
      <c r="B93" s="55" t="s">
        <v>40</v>
      </c>
      <c r="C93" s="55" t="s">
        <v>220</v>
      </c>
      <c r="D93" s="55">
        <v>75</v>
      </c>
      <c r="E93" s="56">
        <v>17.1908</v>
      </c>
      <c r="F93" s="57" t="s">
        <v>221</v>
      </c>
      <c r="G93" s="56">
        <v>17.1908</v>
      </c>
      <c r="H93" s="58" t="s">
        <v>222</v>
      </c>
      <c r="I93" s="56">
        <v>17.1908</v>
      </c>
      <c r="J93" s="55">
        <f>D93-I93-I94-I96-I95-I97-I98-I99-I100-I101</f>
        <v>0</v>
      </c>
      <c r="K93" s="34" t="s">
        <v>19</v>
      </c>
      <c r="L93" s="55"/>
    </row>
    <row r="94" s="20" customFormat="1" ht="31" customHeight="1" spans="1:12">
      <c r="A94" s="55"/>
      <c r="B94" s="55"/>
      <c r="C94" s="55"/>
      <c r="D94" s="55"/>
      <c r="E94" s="56">
        <v>1.382</v>
      </c>
      <c r="F94" s="57" t="s">
        <v>42</v>
      </c>
      <c r="G94" s="56">
        <v>1.382</v>
      </c>
      <c r="H94" s="58" t="s">
        <v>43</v>
      </c>
      <c r="I94" s="56">
        <v>1.382</v>
      </c>
      <c r="J94" s="55"/>
      <c r="K94" s="34" t="s">
        <v>19</v>
      </c>
      <c r="L94" s="55"/>
    </row>
    <row r="95" s="20" customFormat="1" ht="31" customHeight="1" spans="1:12">
      <c r="A95" s="55"/>
      <c r="B95" s="55"/>
      <c r="C95" s="55"/>
      <c r="D95" s="55"/>
      <c r="E95" s="56">
        <v>5.3325</v>
      </c>
      <c r="F95" s="59" t="s">
        <v>223</v>
      </c>
      <c r="G95" s="56">
        <v>5.3325</v>
      </c>
      <c r="H95" s="58" t="s">
        <v>224</v>
      </c>
      <c r="I95" s="56">
        <v>5.3325</v>
      </c>
      <c r="J95" s="55"/>
      <c r="K95" s="34" t="s">
        <v>19</v>
      </c>
      <c r="L95" s="55"/>
    </row>
    <row r="96" s="20" customFormat="1" ht="31" customHeight="1" spans="1:12">
      <c r="A96" s="55"/>
      <c r="B96" s="55"/>
      <c r="C96" s="55"/>
      <c r="D96" s="55"/>
      <c r="E96" s="56">
        <v>3.02</v>
      </c>
      <c r="F96" s="57" t="s">
        <v>225</v>
      </c>
      <c r="G96" s="56">
        <v>3.02</v>
      </c>
      <c r="H96" s="58" t="s">
        <v>226</v>
      </c>
      <c r="I96" s="56">
        <v>3.02</v>
      </c>
      <c r="J96" s="55"/>
      <c r="K96" s="34" t="s">
        <v>19</v>
      </c>
      <c r="L96" s="55"/>
    </row>
    <row r="97" s="20" customFormat="1" ht="31" customHeight="1" spans="1:12">
      <c r="A97" s="55"/>
      <c r="B97" s="55"/>
      <c r="C97" s="55"/>
      <c r="D97" s="55"/>
      <c r="E97" s="60">
        <v>2.477</v>
      </c>
      <c r="F97" s="57" t="s">
        <v>227</v>
      </c>
      <c r="G97" s="60">
        <v>2.477</v>
      </c>
      <c r="H97" s="58" t="s">
        <v>53</v>
      </c>
      <c r="I97" s="60">
        <v>2.477</v>
      </c>
      <c r="J97" s="55"/>
      <c r="K97" s="34" t="s">
        <v>19</v>
      </c>
      <c r="L97" s="55"/>
    </row>
    <row r="98" s="20" customFormat="1" ht="31" customHeight="1" spans="1:12">
      <c r="A98" s="55"/>
      <c r="B98" s="55"/>
      <c r="C98" s="55"/>
      <c r="D98" s="55"/>
      <c r="E98" s="60">
        <v>8.8112</v>
      </c>
      <c r="F98" s="59" t="s">
        <v>228</v>
      </c>
      <c r="G98" s="60">
        <v>8.8112</v>
      </c>
      <c r="H98" s="56" t="s">
        <v>28</v>
      </c>
      <c r="I98" s="60">
        <v>8.8112</v>
      </c>
      <c r="J98" s="55"/>
      <c r="K98" s="34" t="s">
        <v>19</v>
      </c>
      <c r="L98" s="55"/>
    </row>
    <row r="99" s="20" customFormat="1" ht="31" customHeight="1" spans="1:12">
      <c r="A99" s="55"/>
      <c r="B99" s="55"/>
      <c r="C99" s="55"/>
      <c r="D99" s="55"/>
      <c r="E99" s="60">
        <v>9.7388</v>
      </c>
      <c r="F99" s="59" t="s">
        <v>229</v>
      </c>
      <c r="G99" s="60">
        <v>9.7388</v>
      </c>
      <c r="H99" s="56" t="s">
        <v>28</v>
      </c>
      <c r="I99" s="60">
        <v>9.7388</v>
      </c>
      <c r="J99" s="55"/>
      <c r="K99" s="34" t="s">
        <v>19</v>
      </c>
      <c r="L99" s="55"/>
    </row>
    <row r="100" s="20" customFormat="1" ht="31" customHeight="1" spans="1:12">
      <c r="A100" s="55"/>
      <c r="B100" s="55"/>
      <c r="C100" s="55"/>
      <c r="D100" s="55"/>
      <c r="E100" s="60">
        <v>9.5081</v>
      </c>
      <c r="F100" s="59" t="s">
        <v>230</v>
      </c>
      <c r="G100" s="60">
        <v>9.5081</v>
      </c>
      <c r="H100" s="56" t="s">
        <v>28</v>
      </c>
      <c r="I100" s="60">
        <v>9.5081</v>
      </c>
      <c r="J100" s="55"/>
      <c r="K100" s="34" t="s">
        <v>19</v>
      </c>
      <c r="L100" s="55"/>
    </row>
    <row r="101" s="20" customFormat="1" ht="31" customHeight="1" spans="1:12">
      <c r="A101" s="55"/>
      <c r="B101" s="55"/>
      <c r="C101" s="55"/>
      <c r="D101" s="55"/>
      <c r="E101" s="60">
        <v>17.5396</v>
      </c>
      <c r="F101" s="59" t="s">
        <v>231</v>
      </c>
      <c r="G101" s="60">
        <v>17.5396</v>
      </c>
      <c r="H101" s="56" t="s">
        <v>28</v>
      </c>
      <c r="I101" s="60">
        <v>17.5396</v>
      </c>
      <c r="J101" s="55"/>
      <c r="K101" s="34" t="s">
        <v>19</v>
      </c>
      <c r="L101" s="55"/>
    </row>
    <row r="102" s="20" customFormat="1" ht="31" customHeight="1" spans="1:12">
      <c r="A102" s="55">
        <v>2</v>
      </c>
      <c r="B102" s="55" t="s">
        <v>40</v>
      </c>
      <c r="C102" s="55" t="s">
        <v>232</v>
      </c>
      <c r="D102" s="55">
        <v>75</v>
      </c>
      <c r="E102" s="56">
        <v>2.43</v>
      </c>
      <c r="F102" s="57" t="s">
        <v>42</v>
      </c>
      <c r="G102" s="56">
        <v>2.43</v>
      </c>
      <c r="H102" s="58" t="s">
        <v>43</v>
      </c>
      <c r="I102" s="56">
        <v>2.43</v>
      </c>
      <c r="J102" s="65">
        <f>D102-I102-I103-I104-I105-I106</f>
        <v>-1.15463194561016e-14</v>
      </c>
      <c r="K102" s="34" t="s">
        <v>19</v>
      </c>
      <c r="L102" s="55"/>
    </row>
    <row r="103" s="20" customFormat="1" ht="31" customHeight="1" spans="1:12">
      <c r="A103" s="55"/>
      <c r="B103" s="55"/>
      <c r="C103" s="55"/>
      <c r="D103" s="55"/>
      <c r="E103" s="56">
        <v>29.6602</v>
      </c>
      <c r="F103" s="57" t="s">
        <v>233</v>
      </c>
      <c r="G103" s="56">
        <v>29.6602</v>
      </c>
      <c r="H103" s="58" t="s">
        <v>115</v>
      </c>
      <c r="I103" s="56">
        <v>29.6602</v>
      </c>
      <c r="J103" s="65"/>
      <c r="K103" s="34" t="s">
        <v>19</v>
      </c>
      <c r="L103" s="55"/>
    </row>
    <row r="104" s="20" customFormat="1" ht="31" customHeight="1" spans="1:12">
      <c r="A104" s="55"/>
      <c r="B104" s="55"/>
      <c r="C104" s="55"/>
      <c r="D104" s="55"/>
      <c r="E104" s="60">
        <v>6.3813</v>
      </c>
      <c r="F104" s="59" t="s">
        <v>234</v>
      </c>
      <c r="G104" s="60">
        <v>6.3813</v>
      </c>
      <c r="H104" s="58" t="s">
        <v>226</v>
      </c>
      <c r="I104" s="60">
        <v>6.3813</v>
      </c>
      <c r="J104" s="65"/>
      <c r="K104" s="34" t="s">
        <v>19</v>
      </c>
      <c r="L104" s="55"/>
    </row>
    <row r="105" s="20" customFormat="1" ht="31" customHeight="1" spans="1:12">
      <c r="A105" s="55"/>
      <c r="B105" s="55"/>
      <c r="C105" s="55"/>
      <c r="D105" s="55"/>
      <c r="E105" s="61">
        <v>31.8635</v>
      </c>
      <c r="F105" s="59" t="s">
        <v>235</v>
      </c>
      <c r="G105" s="61">
        <v>31.8635</v>
      </c>
      <c r="H105" s="58" t="s">
        <v>28</v>
      </c>
      <c r="I105" s="61">
        <v>31.8635</v>
      </c>
      <c r="J105" s="65"/>
      <c r="K105" s="34" t="s">
        <v>19</v>
      </c>
      <c r="L105" s="55"/>
    </row>
    <row r="106" s="20" customFormat="1" ht="31" customHeight="1" spans="1:12">
      <c r="A106" s="55"/>
      <c r="B106" s="55"/>
      <c r="C106" s="55"/>
      <c r="D106" s="55"/>
      <c r="E106" s="59">
        <v>4.665</v>
      </c>
      <c r="F106" s="59" t="s">
        <v>236</v>
      </c>
      <c r="G106" s="59">
        <v>4.665</v>
      </c>
      <c r="H106" s="58" t="s">
        <v>53</v>
      </c>
      <c r="I106" s="59">
        <v>4.665</v>
      </c>
      <c r="J106" s="65"/>
      <c r="K106" s="34" t="s">
        <v>19</v>
      </c>
      <c r="L106" s="55"/>
    </row>
    <row r="107" s="20" customFormat="1" ht="31" customHeight="1" spans="1:12">
      <c r="A107" s="55">
        <v>3</v>
      </c>
      <c r="B107" s="59" t="s">
        <v>40</v>
      </c>
      <c r="C107" s="59" t="s">
        <v>237</v>
      </c>
      <c r="D107" s="55">
        <v>75</v>
      </c>
      <c r="E107" s="56">
        <v>32.96</v>
      </c>
      <c r="F107" s="57" t="s">
        <v>238</v>
      </c>
      <c r="G107" s="56">
        <v>32.96</v>
      </c>
      <c r="H107" s="58" t="s">
        <v>222</v>
      </c>
      <c r="I107" s="56">
        <v>32.96</v>
      </c>
      <c r="J107" s="65">
        <f>D107-I107-I108-I109-I110-I111-I112-I113</f>
        <v>-2.44249065417534e-15</v>
      </c>
      <c r="K107" s="34" t="s">
        <v>19</v>
      </c>
      <c r="L107" s="55"/>
    </row>
    <row r="108" s="20" customFormat="1" ht="31" customHeight="1" spans="1:12">
      <c r="A108" s="55"/>
      <c r="B108" s="59"/>
      <c r="C108" s="59"/>
      <c r="D108" s="55"/>
      <c r="E108" s="56">
        <v>4.496</v>
      </c>
      <c r="F108" s="57" t="s">
        <v>239</v>
      </c>
      <c r="G108" s="56">
        <v>4.496</v>
      </c>
      <c r="H108" s="58" t="s">
        <v>240</v>
      </c>
      <c r="I108" s="56">
        <v>4.496</v>
      </c>
      <c r="J108" s="65"/>
      <c r="K108" s="34" t="s">
        <v>19</v>
      </c>
      <c r="L108" s="55"/>
    </row>
    <row r="109" s="20" customFormat="1" ht="24" customHeight="1" spans="1:12">
      <c r="A109" s="55"/>
      <c r="B109" s="59"/>
      <c r="C109" s="59"/>
      <c r="D109" s="55"/>
      <c r="E109" s="60">
        <v>17.84</v>
      </c>
      <c r="F109" s="59" t="s">
        <v>241</v>
      </c>
      <c r="G109" s="60">
        <v>17.84</v>
      </c>
      <c r="H109" s="58" t="s">
        <v>242</v>
      </c>
      <c r="I109" s="60">
        <v>17.84</v>
      </c>
      <c r="J109" s="65"/>
      <c r="K109" s="34" t="s">
        <v>19</v>
      </c>
      <c r="L109" s="55"/>
    </row>
    <row r="110" s="20" customFormat="1" ht="24" customHeight="1" spans="1:12">
      <c r="A110" s="55"/>
      <c r="B110" s="59"/>
      <c r="C110" s="59"/>
      <c r="D110" s="55"/>
      <c r="E110" s="62">
        <v>2.276</v>
      </c>
      <c r="F110" s="57" t="s">
        <v>42</v>
      </c>
      <c r="G110" s="62">
        <v>2.276</v>
      </c>
      <c r="H110" s="58" t="s">
        <v>43</v>
      </c>
      <c r="I110" s="62">
        <v>2.276</v>
      </c>
      <c r="J110" s="65"/>
      <c r="K110" s="34" t="s">
        <v>19</v>
      </c>
      <c r="L110" s="55"/>
    </row>
    <row r="111" s="20" customFormat="1" ht="24" customHeight="1" spans="1:12">
      <c r="A111" s="55"/>
      <c r="B111" s="59"/>
      <c r="C111" s="59"/>
      <c r="D111" s="55"/>
      <c r="E111" s="62">
        <v>1.7986</v>
      </c>
      <c r="F111" s="57" t="s">
        <v>243</v>
      </c>
      <c r="G111" s="62">
        <v>1.7986</v>
      </c>
      <c r="H111" s="58" t="s">
        <v>244</v>
      </c>
      <c r="I111" s="62">
        <v>1.7986</v>
      </c>
      <c r="J111" s="65"/>
      <c r="K111" s="34" t="s">
        <v>19</v>
      </c>
      <c r="L111" s="55"/>
    </row>
    <row r="112" s="20" customFormat="1" ht="31" customHeight="1" spans="1:12">
      <c r="A112" s="55"/>
      <c r="B112" s="59"/>
      <c r="C112" s="59"/>
      <c r="D112" s="55"/>
      <c r="E112" s="62">
        <v>14.2</v>
      </c>
      <c r="F112" s="57" t="s">
        <v>245</v>
      </c>
      <c r="G112" s="62">
        <v>14.2</v>
      </c>
      <c r="H112" s="58" t="s">
        <v>246</v>
      </c>
      <c r="I112" s="62">
        <v>14.2</v>
      </c>
      <c r="J112" s="65"/>
      <c r="K112" s="34" t="s">
        <v>19</v>
      </c>
      <c r="L112" s="55"/>
    </row>
    <row r="113" s="20" customFormat="1" ht="24" customHeight="1" spans="1:12">
      <c r="A113" s="55"/>
      <c r="B113" s="59"/>
      <c r="C113" s="59"/>
      <c r="D113" s="55"/>
      <c r="E113" s="62">
        <v>1.4294</v>
      </c>
      <c r="F113" s="57" t="s">
        <v>247</v>
      </c>
      <c r="G113" s="62">
        <v>1.4294</v>
      </c>
      <c r="H113" s="58" t="s">
        <v>53</v>
      </c>
      <c r="I113" s="62">
        <v>1.4294</v>
      </c>
      <c r="J113" s="65"/>
      <c r="K113" s="34" t="s">
        <v>19</v>
      </c>
      <c r="L113" s="55"/>
    </row>
    <row r="114" s="18" customFormat="1" ht="30" customHeight="1" spans="1:12">
      <c r="A114" s="33" t="s">
        <v>248</v>
      </c>
      <c r="B114" s="33" t="s">
        <v>249</v>
      </c>
      <c r="C114" s="33"/>
      <c r="D114" s="33">
        <f>SUM(D115:D156)</f>
        <v>600</v>
      </c>
      <c r="E114" s="33">
        <f>SUM(E115:E156)</f>
        <v>600</v>
      </c>
      <c r="F114" s="33"/>
      <c r="G114" s="33">
        <f>SUM(G115:G156)</f>
        <v>600</v>
      </c>
      <c r="H114" s="33"/>
      <c r="I114" s="33">
        <f>SUM(I115:I156)</f>
        <v>600</v>
      </c>
      <c r="J114" s="33">
        <f>SUM(J115:J156)</f>
        <v>0</v>
      </c>
      <c r="K114" s="34" t="s">
        <v>19</v>
      </c>
      <c r="L114" s="34"/>
    </row>
    <row r="115" s="18" customFormat="1" ht="30" customHeight="1" spans="1:12">
      <c r="A115" s="36">
        <v>17</v>
      </c>
      <c r="B115" s="36" t="s">
        <v>250</v>
      </c>
      <c r="C115" s="36" t="s">
        <v>251</v>
      </c>
      <c r="D115" s="36">
        <v>75</v>
      </c>
      <c r="E115" s="34">
        <v>3.42</v>
      </c>
      <c r="F115" s="34" t="s">
        <v>34</v>
      </c>
      <c r="G115" s="34">
        <v>3.42</v>
      </c>
      <c r="H115" s="34" t="s">
        <v>211</v>
      </c>
      <c r="I115" s="36">
        <f>SUM(G115:G119)</f>
        <v>75</v>
      </c>
      <c r="J115" s="36">
        <f>D115-I115</f>
        <v>0</v>
      </c>
      <c r="K115" s="34" t="s">
        <v>19</v>
      </c>
      <c r="L115" s="34"/>
    </row>
    <row r="116" s="18" customFormat="1" ht="30" customHeight="1" spans="1:12">
      <c r="A116" s="36"/>
      <c r="B116" s="36"/>
      <c r="C116" s="36"/>
      <c r="D116" s="36"/>
      <c r="E116" s="34">
        <v>41.375</v>
      </c>
      <c r="F116" s="34" t="s">
        <v>252</v>
      </c>
      <c r="G116" s="34">
        <v>41.375</v>
      </c>
      <c r="H116" s="34" t="s">
        <v>152</v>
      </c>
      <c r="I116" s="36"/>
      <c r="J116" s="36"/>
      <c r="K116" s="34" t="s">
        <v>19</v>
      </c>
      <c r="L116" s="34"/>
    </row>
    <row r="117" s="18" customFormat="1" ht="30" customHeight="1" spans="1:12">
      <c r="A117" s="36"/>
      <c r="B117" s="36"/>
      <c r="C117" s="36"/>
      <c r="D117" s="36"/>
      <c r="E117" s="34">
        <v>23.6526</v>
      </c>
      <c r="F117" s="34" t="s">
        <v>253</v>
      </c>
      <c r="G117" s="34">
        <v>23.6526</v>
      </c>
      <c r="H117" s="34" t="s">
        <v>254</v>
      </c>
      <c r="I117" s="36"/>
      <c r="J117" s="36"/>
      <c r="K117" s="34" t="s">
        <v>19</v>
      </c>
      <c r="L117" s="34"/>
    </row>
    <row r="118" s="18" customFormat="1" ht="30" customHeight="1" spans="1:12">
      <c r="A118" s="36"/>
      <c r="B118" s="36"/>
      <c r="C118" s="36"/>
      <c r="D118" s="36"/>
      <c r="E118" s="34">
        <v>2.2364</v>
      </c>
      <c r="F118" s="34" t="s">
        <v>255</v>
      </c>
      <c r="G118" s="34">
        <v>2.2364</v>
      </c>
      <c r="H118" s="34" t="s">
        <v>28</v>
      </c>
      <c r="I118" s="36"/>
      <c r="J118" s="36"/>
      <c r="K118" s="34" t="s">
        <v>19</v>
      </c>
      <c r="L118" s="34"/>
    </row>
    <row r="119" s="18" customFormat="1" ht="30" customHeight="1" spans="1:12">
      <c r="A119" s="36"/>
      <c r="B119" s="36"/>
      <c r="C119" s="36"/>
      <c r="D119" s="36"/>
      <c r="E119" s="34">
        <v>4.316</v>
      </c>
      <c r="F119" s="34" t="s">
        <v>256</v>
      </c>
      <c r="G119" s="34">
        <v>4.316</v>
      </c>
      <c r="H119" s="34" t="s">
        <v>254</v>
      </c>
      <c r="I119" s="36"/>
      <c r="J119" s="36"/>
      <c r="K119" s="34" t="s">
        <v>19</v>
      </c>
      <c r="L119" s="34"/>
    </row>
    <row r="120" s="18" customFormat="1" ht="30" customHeight="1" spans="1:12">
      <c r="A120" s="36">
        <v>18</v>
      </c>
      <c r="B120" s="36" t="s">
        <v>250</v>
      </c>
      <c r="C120" s="36" t="s">
        <v>257</v>
      </c>
      <c r="D120" s="36">
        <v>75</v>
      </c>
      <c r="E120" s="34">
        <v>2.31</v>
      </c>
      <c r="F120" s="34" t="s">
        <v>34</v>
      </c>
      <c r="G120" s="34">
        <v>2.31</v>
      </c>
      <c r="H120" s="34" t="s">
        <v>211</v>
      </c>
      <c r="I120" s="36">
        <f>SUM(G120:G124)</f>
        <v>75</v>
      </c>
      <c r="J120" s="36">
        <f>D120-I120</f>
        <v>0</v>
      </c>
      <c r="K120" s="34" t="s">
        <v>19</v>
      </c>
      <c r="L120" s="34"/>
    </row>
    <row r="121" s="18" customFormat="1" ht="30" customHeight="1" spans="1:12">
      <c r="A121" s="36"/>
      <c r="B121" s="36"/>
      <c r="C121" s="36"/>
      <c r="D121" s="36"/>
      <c r="E121" s="34">
        <v>39.0047</v>
      </c>
      <c r="F121" s="34" t="s">
        <v>252</v>
      </c>
      <c r="G121" s="34">
        <v>39.0047</v>
      </c>
      <c r="H121" s="34" t="s">
        <v>152</v>
      </c>
      <c r="I121" s="36"/>
      <c r="J121" s="36"/>
      <c r="K121" s="34" t="s">
        <v>19</v>
      </c>
      <c r="L121" s="34"/>
    </row>
    <row r="122" s="18" customFormat="1" ht="31" customHeight="1" spans="1:12">
      <c r="A122" s="36"/>
      <c r="B122" s="36"/>
      <c r="C122" s="36"/>
      <c r="D122" s="36"/>
      <c r="E122" s="34">
        <v>4.2571</v>
      </c>
      <c r="F122" s="34" t="s">
        <v>256</v>
      </c>
      <c r="G122" s="34">
        <v>4.2571</v>
      </c>
      <c r="H122" s="34" t="s">
        <v>254</v>
      </c>
      <c r="I122" s="36"/>
      <c r="J122" s="36"/>
      <c r="K122" s="34" t="s">
        <v>19</v>
      </c>
      <c r="L122" s="34"/>
    </row>
    <row r="123" s="18" customFormat="1" ht="31" customHeight="1" spans="1:12">
      <c r="A123" s="36"/>
      <c r="B123" s="36"/>
      <c r="C123" s="36"/>
      <c r="D123" s="36"/>
      <c r="E123" s="34">
        <v>24.7349</v>
      </c>
      <c r="F123" s="34" t="s">
        <v>258</v>
      </c>
      <c r="G123" s="34">
        <v>24.7349</v>
      </c>
      <c r="H123" s="34" t="s">
        <v>28</v>
      </c>
      <c r="I123" s="36"/>
      <c r="J123" s="36"/>
      <c r="K123" s="34" t="s">
        <v>19</v>
      </c>
      <c r="L123" s="34"/>
    </row>
    <row r="124" s="18" customFormat="1" ht="31" customHeight="1" spans="1:12">
      <c r="A124" s="36"/>
      <c r="B124" s="36"/>
      <c r="C124" s="36"/>
      <c r="D124" s="36"/>
      <c r="E124" s="34">
        <v>4.6933</v>
      </c>
      <c r="F124" s="34" t="s">
        <v>259</v>
      </c>
      <c r="G124" s="34">
        <v>4.6933</v>
      </c>
      <c r="H124" s="34" t="s">
        <v>28</v>
      </c>
      <c r="I124" s="36"/>
      <c r="J124" s="36"/>
      <c r="K124" s="34" t="s">
        <v>19</v>
      </c>
      <c r="L124" s="34"/>
    </row>
    <row r="125" s="18" customFormat="1" ht="31" customHeight="1" spans="1:12">
      <c r="A125" s="36">
        <v>19</v>
      </c>
      <c r="B125" s="36" t="s">
        <v>250</v>
      </c>
      <c r="C125" s="36" t="s">
        <v>260</v>
      </c>
      <c r="D125" s="36">
        <v>75</v>
      </c>
      <c r="E125" s="34">
        <v>4.18</v>
      </c>
      <c r="F125" s="34" t="s">
        <v>34</v>
      </c>
      <c r="G125" s="34">
        <v>4.18</v>
      </c>
      <c r="H125" s="34" t="s">
        <v>211</v>
      </c>
      <c r="I125" s="36">
        <f>SUM(G125:G130)</f>
        <v>75</v>
      </c>
      <c r="J125" s="36">
        <f>D125-I125</f>
        <v>0</v>
      </c>
      <c r="K125" s="34" t="s">
        <v>19</v>
      </c>
      <c r="L125" s="34"/>
    </row>
    <row r="126" s="18" customFormat="1" ht="31" customHeight="1" spans="1:12">
      <c r="A126" s="36"/>
      <c r="B126" s="36"/>
      <c r="C126" s="36"/>
      <c r="D126" s="36"/>
      <c r="E126" s="34">
        <v>50.552212</v>
      </c>
      <c r="F126" s="34" t="s">
        <v>252</v>
      </c>
      <c r="G126" s="34">
        <v>50.552212</v>
      </c>
      <c r="H126" s="34" t="s">
        <v>152</v>
      </c>
      <c r="I126" s="36"/>
      <c r="J126" s="36"/>
      <c r="K126" s="34" t="s">
        <v>19</v>
      </c>
      <c r="L126" s="34"/>
    </row>
    <row r="127" s="18" customFormat="1" ht="31" customHeight="1" spans="1:12">
      <c r="A127" s="36"/>
      <c r="B127" s="36"/>
      <c r="C127" s="36"/>
      <c r="D127" s="36"/>
      <c r="E127" s="34">
        <v>2.64</v>
      </c>
      <c r="F127" s="34" t="s">
        <v>261</v>
      </c>
      <c r="G127" s="34">
        <v>2.64</v>
      </c>
      <c r="H127" s="34" t="s">
        <v>51</v>
      </c>
      <c r="I127" s="36"/>
      <c r="J127" s="36"/>
      <c r="K127" s="34" t="s">
        <v>19</v>
      </c>
      <c r="L127" s="34"/>
    </row>
    <row r="128" s="18" customFormat="1" ht="31" customHeight="1" spans="1:12">
      <c r="A128" s="36"/>
      <c r="B128" s="36"/>
      <c r="C128" s="36"/>
      <c r="D128" s="36"/>
      <c r="E128" s="34">
        <v>5.758388</v>
      </c>
      <c r="F128" s="34" t="s">
        <v>262</v>
      </c>
      <c r="G128" s="34">
        <v>5.758388</v>
      </c>
      <c r="H128" s="63" t="s">
        <v>64</v>
      </c>
      <c r="I128" s="36"/>
      <c r="J128" s="36"/>
      <c r="K128" s="34" t="s">
        <v>19</v>
      </c>
      <c r="L128" s="34"/>
    </row>
    <row r="129" s="18" customFormat="1" ht="31" customHeight="1" spans="1:12">
      <c r="A129" s="36"/>
      <c r="B129" s="36"/>
      <c r="C129" s="36"/>
      <c r="D129" s="36"/>
      <c r="E129" s="34">
        <v>7.4</v>
      </c>
      <c r="F129" s="34" t="s">
        <v>256</v>
      </c>
      <c r="G129" s="34">
        <v>7.4</v>
      </c>
      <c r="H129" s="63" t="s">
        <v>254</v>
      </c>
      <c r="I129" s="36"/>
      <c r="J129" s="36"/>
      <c r="K129" s="34" t="s">
        <v>19</v>
      </c>
      <c r="L129" s="34"/>
    </row>
    <row r="130" s="18" customFormat="1" ht="24" customHeight="1" spans="1:12">
      <c r="A130" s="36"/>
      <c r="B130" s="36"/>
      <c r="C130" s="36"/>
      <c r="D130" s="36"/>
      <c r="E130" s="34">
        <v>4.4694</v>
      </c>
      <c r="F130" s="34" t="s">
        <v>263</v>
      </c>
      <c r="G130" s="34">
        <v>4.4694</v>
      </c>
      <c r="H130" s="63" t="s">
        <v>28</v>
      </c>
      <c r="I130" s="36"/>
      <c r="J130" s="36"/>
      <c r="K130" s="34" t="s">
        <v>19</v>
      </c>
      <c r="L130" s="34"/>
    </row>
    <row r="131" s="18" customFormat="1" ht="26" customHeight="1" spans="1:12">
      <c r="A131" s="36">
        <v>20</v>
      </c>
      <c r="B131" s="36" t="s">
        <v>250</v>
      </c>
      <c r="C131" s="36" t="s">
        <v>264</v>
      </c>
      <c r="D131" s="36">
        <v>75</v>
      </c>
      <c r="E131" s="34">
        <v>1.53</v>
      </c>
      <c r="F131" s="34" t="s">
        <v>34</v>
      </c>
      <c r="G131" s="34">
        <v>1.53</v>
      </c>
      <c r="H131" s="34" t="s">
        <v>211</v>
      </c>
      <c r="I131" s="36">
        <f>SUM(G131:G135)</f>
        <v>75</v>
      </c>
      <c r="J131" s="36">
        <f>D131-I131</f>
        <v>0</v>
      </c>
      <c r="K131" s="34" t="s">
        <v>19</v>
      </c>
      <c r="L131" s="34"/>
    </row>
    <row r="132" s="18" customFormat="1" ht="26" customHeight="1" spans="1:12">
      <c r="A132" s="36"/>
      <c r="B132" s="36"/>
      <c r="C132" s="36"/>
      <c r="D132" s="36"/>
      <c r="E132" s="34">
        <v>66.4891</v>
      </c>
      <c r="F132" s="34" t="s">
        <v>252</v>
      </c>
      <c r="G132" s="34">
        <v>66.4891</v>
      </c>
      <c r="H132" s="34" t="s">
        <v>152</v>
      </c>
      <c r="I132" s="36"/>
      <c r="J132" s="36"/>
      <c r="K132" s="34" t="s">
        <v>19</v>
      </c>
      <c r="L132" s="34"/>
    </row>
    <row r="133" s="18" customFormat="1" ht="25" customHeight="1" spans="1:12">
      <c r="A133" s="36"/>
      <c r="B133" s="36"/>
      <c r="C133" s="36"/>
      <c r="D133" s="36"/>
      <c r="E133" s="34">
        <v>5.8647</v>
      </c>
      <c r="F133" s="34" t="s">
        <v>216</v>
      </c>
      <c r="G133" s="34">
        <v>5.8647</v>
      </c>
      <c r="H133" s="34" t="s">
        <v>28</v>
      </c>
      <c r="I133" s="36"/>
      <c r="J133" s="36"/>
      <c r="K133" s="34" t="s">
        <v>19</v>
      </c>
      <c r="L133" s="34"/>
    </row>
    <row r="134" s="18" customFormat="1" ht="24" customHeight="1" spans="1:12">
      <c r="A134" s="36"/>
      <c r="B134" s="36"/>
      <c r="C134" s="36"/>
      <c r="D134" s="36"/>
      <c r="E134" s="34">
        <v>0.49</v>
      </c>
      <c r="F134" s="34" t="s">
        <v>256</v>
      </c>
      <c r="G134" s="34">
        <v>0.49</v>
      </c>
      <c r="H134" s="34" t="s">
        <v>254</v>
      </c>
      <c r="I134" s="36"/>
      <c r="J134" s="36"/>
      <c r="K134" s="34" t="s">
        <v>19</v>
      </c>
      <c r="L134" s="34"/>
    </row>
    <row r="135" s="18" customFormat="1" ht="31" customHeight="1" spans="1:12">
      <c r="A135" s="36"/>
      <c r="B135" s="36"/>
      <c r="C135" s="36"/>
      <c r="D135" s="36"/>
      <c r="E135" s="34">
        <v>0.6262</v>
      </c>
      <c r="F135" s="34" t="s">
        <v>255</v>
      </c>
      <c r="G135" s="34">
        <v>0.6262</v>
      </c>
      <c r="H135" s="34" t="s">
        <v>28</v>
      </c>
      <c r="I135" s="36"/>
      <c r="J135" s="36"/>
      <c r="K135" s="34" t="s">
        <v>19</v>
      </c>
      <c r="L135" s="34"/>
    </row>
    <row r="136" s="18" customFormat="1" ht="30" customHeight="1" spans="1:12">
      <c r="A136" s="36">
        <v>21</v>
      </c>
      <c r="B136" s="36" t="s">
        <v>250</v>
      </c>
      <c r="C136" s="36" t="s">
        <v>265</v>
      </c>
      <c r="D136" s="36">
        <v>75</v>
      </c>
      <c r="E136" s="34">
        <v>2.458</v>
      </c>
      <c r="F136" s="34" t="s">
        <v>34</v>
      </c>
      <c r="G136" s="34">
        <v>2.458</v>
      </c>
      <c r="H136" s="34" t="s">
        <v>211</v>
      </c>
      <c r="I136" s="36">
        <f>SUM(G136:G139)</f>
        <v>75</v>
      </c>
      <c r="J136" s="36">
        <f>D136-I136</f>
        <v>0</v>
      </c>
      <c r="K136" s="34" t="s">
        <v>19</v>
      </c>
      <c r="L136" s="34"/>
    </row>
    <row r="137" s="18" customFormat="1" ht="30" customHeight="1" spans="1:12">
      <c r="A137" s="36"/>
      <c r="B137" s="36"/>
      <c r="C137" s="36"/>
      <c r="D137" s="36"/>
      <c r="E137" s="34">
        <v>65.45</v>
      </c>
      <c r="F137" s="34" t="s">
        <v>252</v>
      </c>
      <c r="G137" s="34">
        <v>65.45</v>
      </c>
      <c r="H137" s="34" t="s">
        <v>152</v>
      </c>
      <c r="I137" s="36"/>
      <c r="J137" s="36"/>
      <c r="K137" s="34" t="s">
        <v>19</v>
      </c>
      <c r="L137" s="34"/>
    </row>
    <row r="138" s="18" customFormat="1" ht="30" customHeight="1" spans="1:12">
      <c r="A138" s="36"/>
      <c r="B138" s="36"/>
      <c r="C138" s="36"/>
      <c r="D138" s="36"/>
      <c r="E138" s="34">
        <v>3.571</v>
      </c>
      <c r="F138" s="34" t="s">
        <v>266</v>
      </c>
      <c r="G138" s="34">
        <v>3.571</v>
      </c>
      <c r="H138" s="34" t="s">
        <v>254</v>
      </c>
      <c r="I138" s="36"/>
      <c r="J138" s="36"/>
      <c r="K138" s="34" t="s">
        <v>19</v>
      </c>
      <c r="L138" s="34"/>
    </row>
    <row r="139" s="18" customFormat="1" ht="30" customHeight="1" spans="1:12">
      <c r="A139" s="36"/>
      <c r="B139" s="36"/>
      <c r="C139" s="36"/>
      <c r="D139" s="36"/>
      <c r="E139" s="34">
        <v>3.521</v>
      </c>
      <c r="F139" s="34" t="s">
        <v>256</v>
      </c>
      <c r="G139" s="34">
        <v>3.521</v>
      </c>
      <c r="H139" s="34" t="s">
        <v>254</v>
      </c>
      <c r="I139" s="36"/>
      <c r="J139" s="36"/>
      <c r="K139" s="34" t="s">
        <v>19</v>
      </c>
      <c r="L139" s="34"/>
    </row>
    <row r="140" s="18" customFormat="1" ht="30" customHeight="1" spans="1:12">
      <c r="A140" s="36">
        <v>22</v>
      </c>
      <c r="B140" s="36" t="s">
        <v>250</v>
      </c>
      <c r="C140" s="36" t="s">
        <v>267</v>
      </c>
      <c r="D140" s="36">
        <v>75</v>
      </c>
      <c r="E140" s="34">
        <v>4.402</v>
      </c>
      <c r="F140" s="34" t="s">
        <v>34</v>
      </c>
      <c r="G140" s="34">
        <v>4.402</v>
      </c>
      <c r="H140" s="34" t="s">
        <v>211</v>
      </c>
      <c r="I140" s="36">
        <f>SUBTOTAL(9,G140:G144)</f>
        <v>75</v>
      </c>
      <c r="J140" s="36">
        <f>D140-I140</f>
        <v>0</v>
      </c>
      <c r="K140" s="34" t="s">
        <v>19</v>
      </c>
      <c r="L140" s="34"/>
    </row>
    <row r="141" s="18" customFormat="1" ht="30" customHeight="1" spans="1:12">
      <c r="A141" s="36"/>
      <c r="B141" s="36"/>
      <c r="C141" s="36"/>
      <c r="D141" s="36"/>
      <c r="E141" s="34">
        <v>9.5386</v>
      </c>
      <c r="F141" s="34" t="s">
        <v>268</v>
      </c>
      <c r="G141" s="34">
        <v>9.5386</v>
      </c>
      <c r="H141" s="34" t="s">
        <v>269</v>
      </c>
      <c r="I141" s="36"/>
      <c r="J141" s="36"/>
      <c r="K141" s="34" t="s">
        <v>19</v>
      </c>
      <c r="L141" s="34"/>
    </row>
    <row r="142" s="18" customFormat="1" ht="30" customHeight="1" spans="1:12">
      <c r="A142" s="36"/>
      <c r="B142" s="36"/>
      <c r="C142" s="36"/>
      <c r="D142" s="36"/>
      <c r="E142" s="34">
        <v>50</v>
      </c>
      <c r="F142" s="34" t="s">
        <v>252</v>
      </c>
      <c r="G142" s="34">
        <v>50</v>
      </c>
      <c r="H142" s="34" t="s">
        <v>152</v>
      </c>
      <c r="I142" s="36"/>
      <c r="J142" s="36"/>
      <c r="K142" s="34" t="s">
        <v>19</v>
      </c>
      <c r="L142" s="34"/>
    </row>
    <row r="143" s="18" customFormat="1" ht="30" customHeight="1" spans="1:12">
      <c r="A143" s="36"/>
      <c r="B143" s="36"/>
      <c r="C143" s="36"/>
      <c r="D143" s="36"/>
      <c r="E143" s="34">
        <v>4.0759</v>
      </c>
      <c r="F143" s="34" t="s">
        <v>256</v>
      </c>
      <c r="G143" s="34">
        <v>4.0759</v>
      </c>
      <c r="H143" s="34" t="s">
        <v>254</v>
      </c>
      <c r="I143" s="36"/>
      <c r="J143" s="36"/>
      <c r="K143" s="34" t="s">
        <v>19</v>
      </c>
      <c r="L143" s="34"/>
    </row>
    <row r="144" s="18" customFormat="1" ht="30" customHeight="1" spans="1:12">
      <c r="A144" s="36"/>
      <c r="B144" s="36"/>
      <c r="C144" s="36"/>
      <c r="D144" s="36"/>
      <c r="E144" s="39">
        <v>6.9835</v>
      </c>
      <c r="F144" s="34" t="s">
        <v>270</v>
      </c>
      <c r="G144" s="39">
        <v>6.9835</v>
      </c>
      <c r="H144" s="39" t="s">
        <v>28</v>
      </c>
      <c r="I144" s="36"/>
      <c r="J144" s="36"/>
      <c r="K144" s="34" t="s">
        <v>19</v>
      </c>
      <c r="L144" s="34"/>
    </row>
    <row r="145" s="18" customFormat="1" ht="30" customHeight="1" spans="1:12">
      <c r="A145" s="36">
        <v>23</v>
      </c>
      <c r="B145" s="36" t="s">
        <v>250</v>
      </c>
      <c r="C145" s="36" t="s">
        <v>271</v>
      </c>
      <c r="D145" s="36">
        <v>75</v>
      </c>
      <c r="E145" s="34">
        <v>13.020112</v>
      </c>
      <c r="F145" s="34" t="s">
        <v>272</v>
      </c>
      <c r="G145" s="34">
        <v>13.020112</v>
      </c>
      <c r="H145" s="34" t="s">
        <v>273</v>
      </c>
      <c r="I145" s="36">
        <f>SUBTOTAL(9,G145:G149)</f>
        <v>75</v>
      </c>
      <c r="J145" s="36">
        <f>D145-I145</f>
        <v>0</v>
      </c>
      <c r="K145" s="34" t="s">
        <v>19</v>
      </c>
      <c r="L145" s="34"/>
    </row>
    <row r="146" s="18" customFormat="1" ht="30" customHeight="1" spans="1:12">
      <c r="A146" s="36"/>
      <c r="B146" s="36"/>
      <c r="C146" s="36"/>
      <c r="D146" s="36"/>
      <c r="E146" s="34">
        <v>5.606</v>
      </c>
      <c r="F146" s="34" t="s">
        <v>34</v>
      </c>
      <c r="G146" s="34">
        <v>5.606</v>
      </c>
      <c r="H146" s="34" t="s">
        <v>211</v>
      </c>
      <c r="I146" s="36"/>
      <c r="J146" s="36"/>
      <c r="K146" s="34" t="s">
        <v>19</v>
      </c>
      <c r="L146" s="34"/>
    </row>
    <row r="147" s="18" customFormat="1" ht="30" customHeight="1" spans="1:12">
      <c r="A147" s="36"/>
      <c r="B147" s="36"/>
      <c r="C147" s="36"/>
      <c r="D147" s="36"/>
      <c r="E147" s="34">
        <v>49.748888</v>
      </c>
      <c r="F147" s="34" t="s">
        <v>252</v>
      </c>
      <c r="G147" s="34">
        <v>49.748888</v>
      </c>
      <c r="H147" s="34" t="s">
        <v>152</v>
      </c>
      <c r="I147" s="36"/>
      <c r="J147" s="36"/>
      <c r="K147" s="34" t="s">
        <v>19</v>
      </c>
      <c r="L147" s="34"/>
    </row>
    <row r="148" s="18" customFormat="1" ht="30" customHeight="1" spans="1:12">
      <c r="A148" s="36"/>
      <c r="B148" s="36"/>
      <c r="C148" s="36"/>
      <c r="D148" s="36"/>
      <c r="E148" s="34">
        <v>1.315</v>
      </c>
      <c r="F148" s="34" t="s">
        <v>274</v>
      </c>
      <c r="G148" s="34">
        <v>1.315</v>
      </c>
      <c r="H148" s="34" t="s">
        <v>254</v>
      </c>
      <c r="I148" s="36"/>
      <c r="J148" s="36"/>
      <c r="K148" s="34" t="s">
        <v>19</v>
      </c>
      <c r="L148" s="34"/>
    </row>
    <row r="149" s="18" customFormat="1" ht="30" customHeight="1" spans="1:12">
      <c r="A149" s="36"/>
      <c r="B149" s="36"/>
      <c r="C149" s="36"/>
      <c r="D149" s="36"/>
      <c r="E149" s="34">
        <v>5.31</v>
      </c>
      <c r="F149" s="34" t="s">
        <v>256</v>
      </c>
      <c r="G149" s="34">
        <v>5.31</v>
      </c>
      <c r="H149" s="34" t="s">
        <v>254</v>
      </c>
      <c r="I149" s="36"/>
      <c r="J149" s="36"/>
      <c r="K149" s="34" t="s">
        <v>19</v>
      </c>
      <c r="L149" s="34"/>
    </row>
    <row r="150" s="18" customFormat="1" ht="30" customHeight="1" spans="1:12">
      <c r="A150" s="36">
        <v>24</v>
      </c>
      <c r="B150" s="36" t="s">
        <v>250</v>
      </c>
      <c r="C150" s="36" t="s">
        <v>275</v>
      </c>
      <c r="D150" s="36">
        <v>75</v>
      </c>
      <c r="E150" s="34">
        <v>3.06</v>
      </c>
      <c r="F150" s="34" t="s">
        <v>34</v>
      </c>
      <c r="G150" s="34">
        <v>3.06</v>
      </c>
      <c r="H150" s="34" t="s">
        <v>211</v>
      </c>
      <c r="I150" s="36">
        <f>SUM(G150:G156)</f>
        <v>75</v>
      </c>
      <c r="J150" s="36">
        <f>D150-I150</f>
        <v>0</v>
      </c>
      <c r="K150" s="34" t="s">
        <v>19</v>
      </c>
      <c r="L150" s="34"/>
    </row>
    <row r="151" s="18" customFormat="1" ht="30" customHeight="1" spans="1:12">
      <c r="A151" s="36"/>
      <c r="B151" s="36"/>
      <c r="C151" s="36"/>
      <c r="D151" s="36"/>
      <c r="E151" s="34">
        <v>27.2254</v>
      </c>
      <c r="F151" s="34" t="s">
        <v>252</v>
      </c>
      <c r="G151" s="34">
        <v>27.2254</v>
      </c>
      <c r="H151" s="34" t="s">
        <v>152</v>
      </c>
      <c r="I151" s="36"/>
      <c r="J151" s="36"/>
      <c r="K151" s="34" t="s">
        <v>19</v>
      </c>
      <c r="L151" s="34"/>
    </row>
    <row r="152" s="18" customFormat="1" ht="30" customHeight="1" spans="1:12">
      <c r="A152" s="36"/>
      <c r="B152" s="36"/>
      <c r="C152" s="36"/>
      <c r="D152" s="36"/>
      <c r="E152" s="34">
        <v>18.1</v>
      </c>
      <c r="F152" s="34" t="s">
        <v>276</v>
      </c>
      <c r="G152" s="34">
        <v>18.1</v>
      </c>
      <c r="H152" s="34" t="s">
        <v>254</v>
      </c>
      <c r="I152" s="36"/>
      <c r="J152" s="36"/>
      <c r="K152" s="34" t="s">
        <v>19</v>
      </c>
      <c r="L152" s="34"/>
    </row>
    <row r="153" s="18" customFormat="1" ht="30" customHeight="1" spans="1:12">
      <c r="A153" s="36"/>
      <c r="B153" s="36"/>
      <c r="C153" s="36"/>
      <c r="D153" s="36"/>
      <c r="E153" s="34">
        <v>1.53</v>
      </c>
      <c r="F153" s="34" t="s">
        <v>256</v>
      </c>
      <c r="G153" s="34">
        <v>1.53</v>
      </c>
      <c r="H153" s="34" t="s">
        <v>254</v>
      </c>
      <c r="I153" s="36"/>
      <c r="J153" s="36"/>
      <c r="K153" s="34" t="s">
        <v>19</v>
      </c>
      <c r="L153" s="34"/>
    </row>
    <row r="154" s="18" customFormat="1" ht="30" customHeight="1" spans="1:12">
      <c r="A154" s="36"/>
      <c r="B154" s="36"/>
      <c r="C154" s="36"/>
      <c r="D154" s="36"/>
      <c r="E154" s="34">
        <v>21.564</v>
      </c>
      <c r="F154" s="34" t="s">
        <v>277</v>
      </c>
      <c r="G154" s="34">
        <v>21.564</v>
      </c>
      <c r="H154" s="34" t="s">
        <v>28</v>
      </c>
      <c r="I154" s="36"/>
      <c r="J154" s="36"/>
      <c r="K154" s="34" t="s">
        <v>19</v>
      </c>
      <c r="L154" s="34"/>
    </row>
    <row r="155" s="18" customFormat="1" ht="30" customHeight="1" spans="1:12">
      <c r="A155" s="36"/>
      <c r="B155" s="36"/>
      <c r="C155" s="36"/>
      <c r="D155" s="36"/>
      <c r="E155" s="34">
        <v>2.7426</v>
      </c>
      <c r="F155" s="34" t="s">
        <v>255</v>
      </c>
      <c r="G155" s="34">
        <v>2.7426</v>
      </c>
      <c r="H155" s="34" t="s">
        <v>28</v>
      </c>
      <c r="I155" s="36"/>
      <c r="J155" s="36"/>
      <c r="K155" s="34" t="s">
        <v>19</v>
      </c>
      <c r="L155" s="34"/>
    </row>
    <row r="156" s="18" customFormat="1" ht="30" customHeight="1" spans="1:12">
      <c r="A156" s="36"/>
      <c r="B156" s="36"/>
      <c r="C156" s="36"/>
      <c r="D156" s="36"/>
      <c r="E156" s="34">
        <v>0.778</v>
      </c>
      <c r="F156" s="34" t="s">
        <v>252</v>
      </c>
      <c r="G156" s="34">
        <v>0.778</v>
      </c>
      <c r="H156" s="34" t="s">
        <v>28</v>
      </c>
      <c r="I156" s="36"/>
      <c r="J156" s="36"/>
      <c r="K156" s="34" t="s">
        <v>19</v>
      </c>
      <c r="L156" s="34"/>
    </row>
    <row r="157" s="18" customFormat="1" ht="30" customHeight="1" spans="1:12">
      <c r="A157" s="33" t="s">
        <v>278</v>
      </c>
      <c r="B157" s="33" t="s">
        <v>279</v>
      </c>
      <c r="C157" s="33"/>
      <c r="D157" s="33">
        <f>SUM(D158)</f>
        <v>75</v>
      </c>
      <c r="E157" s="33">
        <f>SUM(E158:E167)</f>
        <v>75</v>
      </c>
      <c r="F157" s="33">
        <f>SUM(F158:F167)</f>
        <v>0</v>
      </c>
      <c r="G157" s="33">
        <f>SUM(G158:G167)</f>
        <v>75</v>
      </c>
      <c r="H157" s="33"/>
      <c r="I157" s="33">
        <f>SUM(I158)</f>
        <v>75</v>
      </c>
      <c r="J157" s="33">
        <f>SUM(J158)</f>
        <v>0</v>
      </c>
      <c r="K157" s="34" t="s">
        <v>19</v>
      </c>
      <c r="L157" s="34"/>
    </row>
    <row r="158" s="21" customFormat="1" ht="34" customHeight="1" spans="1:12">
      <c r="A158" s="66">
        <v>1</v>
      </c>
      <c r="B158" s="36" t="s">
        <v>280</v>
      </c>
      <c r="C158" s="36" t="s">
        <v>281</v>
      </c>
      <c r="D158" s="36">
        <v>75</v>
      </c>
      <c r="E158" s="67">
        <v>5.8097</v>
      </c>
      <c r="F158" s="68" t="s">
        <v>282</v>
      </c>
      <c r="G158" s="67">
        <v>5.8097</v>
      </c>
      <c r="H158" s="69" t="s">
        <v>283</v>
      </c>
      <c r="I158" s="66">
        <f>SUM(G158:G167)</f>
        <v>75</v>
      </c>
      <c r="J158" s="59">
        <f>D158-I158</f>
        <v>0</v>
      </c>
      <c r="K158" s="34" t="s">
        <v>19</v>
      </c>
      <c r="L158" s="67"/>
    </row>
    <row r="159" s="21" customFormat="1" ht="24.95" customHeight="1" spans="1:12">
      <c r="A159" s="66"/>
      <c r="B159" s="36"/>
      <c r="C159" s="36"/>
      <c r="D159" s="36"/>
      <c r="E159" s="69">
        <v>17.4334</v>
      </c>
      <c r="F159" s="69" t="s">
        <v>284</v>
      </c>
      <c r="G159" s="69">
        <v>17.4334</v>
      </c>
      <c r="H159" s="69" t="s">
        <v>72</v>
      </c>
      <c r="I159" s="66"/>
      <c r="J159" s="59"/>
      <c r="K159" s="34" t="s">
        <v>19</v>
      </c>
      <c r="L159" s="67"/>
    </row>
    <row r="160" s="21" customFormat="1" ht="24.95" customHeight="1" spans="1:12">
      <c r="A160" s="66"/>
      <c r="B160" s="36"/>
      <c r="C160" s="36"/>
      <c r="D160" s="36"/>
      <c r="E160" s="69">
        <v>30.1308</v>
      </c>
      <c r="F160" s="69" t="s">
        <v>285</v>
      </c>
      <c r="G160" s="69">
        <v>30.1308</v>
      </c>
      <c r="H160" s="69" t="s">
        <v>72</v>
      </c>
      <c r="I160" s="66"/>
      <c r="J160" s="59"/>
      <c r="K160" s="34" t="s">
        <v>19</v>
      </c>
      <c r="L160" s="67"/>
    </row>
    <row r="161" s="21" customFormat="1" ht="24.95" customHeight="1" spans="1:12">
      <c r="A161" s="66"/>
      <c r="B161" s="36"/>
      <c r="C161" s="36"/>
      <c r="D161" s="36"/>
      <c r="E161" s="69">
        <v>1.8</v>
      </c>
      <c r="F161" s="69" t="s">
        <v>34</v>
      </c>
      <c r="G161" s="69">
        <v>1.8</v>
      </c>
      <c r="H161" s="69" t="s">
        <v>72</v>
      </c>
      <c r="I161" s="66"/>
      <c r="J161" s="59"/>
      <c r="K161" s="34" t="s">
        <v>19</v>
      </c>
      <c r="L161" s="67"/>
    </row>
    <row r="162" s="21" customFormat="1" ht="24.95" customHeight="1" spans="1:12">
      <c r="A162" s="66"/>
      <c r="B162" s="36"/>
      <c r="C162" s="36"/>
      <c r="D162" s="36"/>
      <c r="E162" s="69">
        <v>0.72</v>
      </c>
      <c r="F162" s="69" t="s">
        <v>286</v>
      </c>
      <c r="G162" s="69">
        <v>0.72</v>
      </c>
      <c r="H162" s="69" t="s">
        <v>287</v>
      </c>
      <c r="I162" s="66"/>
      <c r="J162" s="59"/>
      <c r="K162" s="34" t="s">
        <v>19</v>
      </c>
      <c r="L162" s="67"/>
    </row>
    <row r="163" s="14" customFormat="1" ht="33" customHeight="1" spans="1:12">
      <c r="A163" s="66"/>
      <c r="B163" s="36"/>
      <c r="C163" s="36"/>
      <c r="D163" s="36"/>
      <c r="E163" s="69">
        <v>9.8303</v>
      </c>
      <c r="F163" s="69" t="s">
        <v>288</v>
      </c>
      <c r="G163" s="69">
        <v>9.8303</v>
      </c>
      <c r="H163" s="69" t="s">
        <v>146</v>
      </c>
      <c r="I163" s="66"/>
      <c r="J163" s="59"/>
      <c r="K163" s="34" t="s">
        <v>19</v>
      </c>
      <c r="L163" s="67"/>
    </row>
    <row r="164" s="14" customFormat="1" ht="31" customHeight="1" spans="1:12">
      <c r="A164" s="66"/>
      <c r="B164" s="36"/>
      <c r="C164" s="36"/>
      <c r="D164" s="36"/>
      <c r="E164" s="67">
        <v>1.213</v>
      </c>
      <c r="F164" s="67" t="s">
        <v>289</v>
      </c>
      <c r="G164" s="67">
        <v>1.213</v>
      </c>
      <c r="H164" s="69" t="s">
        <v>146</v>
      </c>
      <c r="I164" s="66"/>
      <c r="J164" s="59"/>
      <c r="K164" s="34" t="s">
        <v>19</v>
      </c>
      <c r="L164" s="67"/>
    </row>
    <row r="165" s="14" customFormat="1" ht="22" customHeight="1" spans="1:12">
      <c r="A165" s="66"/>
      <c r="B165" s="36"/>
      <c r="C165" s="36"/>
      <c r="D165" s="36"/>
      <c r="E165" s="67">
        <v>3.37</v>
      </c>
      <c r="F165" s="67" t="s">
        <v>290</v>
      </c>
      <c r="G165" s="67">
        <v>3.37</v>
      </c>
      <c r="H165" s="67" t="s">
        <v>192</v>
      </c>
      <c r="I165" s="66"/>
      <c r="J165" s="59"/>
      <c r="K165" s="34" t="s">
        <v>19</v>
      </c>
      <c r="L165" s="67"/>
    </row>
    <row r="166" s="14" customFormat="1" ht="22" customHeight="1" spans="1:12">
      <c r="A166" s="66"/>
      <c r="B166" s="36"/>
      <c r="C166" s="36"/>
      <c r="D166" s="36"/>
      <c r="E166" s="67">
        <v>3.02</v>
      </c>
      <c r="F166" s="67" t="s">
        <v>291</v>
      </c>
      <c r="G166" s="67">
        <v>3.02</v>
      </c>
      <c r="H166" s="67" t="s">
        <v>192</v>
      </c>
      <c r="I166" s="66"/>
      <c r="J166" s="59"/>
      <c r="K166" s="34" t="s">
        <v>19</v>
      </c>
      <c r="L166" s="67"/>
    </row>
    <row r="167" s="21" customFormat="1" ht="22" customHeight="1" spans="1:12">
      <c r="A167" s="66"/>
      <c r="B167" s="36"/>
      <c r="C167" s="36"/>
      <c r="D167" s="36"/>
      <c r="E167" s="67">
        <v>1.6728</v>
      </c>
      <c r="F167" s="67" t="s">
        <v>292</v>
      </c>
      <c r="G167" s="67">
        <v>1.6728</v>
      </c>
      <c r="H167" s="67" t="s">
        <v>293</v>
      </c>
      <c r="I167" s="66"/>
      <c r="J167" s="59"/>
      <c r="K167" s="34" t="s">
        <v>19</v>
      </c>
      <c r="L167" s="67"/>
    </row>
    <row r="168" s="18" customFormat="1" ht="28" customHeight="1" spans="1:12">
      <c r="A168" s="33" t="s">
        <v>294</v>
      </c>
      <c r="B168" s="33" t="s">
        <v>295</v>
      </c>
      <c r="C168" s="33"/>
      <c r="D168" s="33">
        <f>SUM(D169:D200)</f>
        <v>300</v>
      </c>
      <c r="E168" s="33">
        <f>SUM(E169:E200)</f>
        <v>300</v>
      </c>
      <c r="F168" s="33"/>
      <c r="G168" s="33">
        <f>SUM(G169:G200)</f>
        <v>300</v>
      </c>
      <c r="H168" s="33"/>
      <c r="I168" s="33">
        <f>SUM(I169:I200)</f>
        <v>300</v>
      </c>
      <c r="J168" s="33">
        <f>D168-I168</f>
        <v>0</v>
      </c>
      <c r="K168" s="34" t="s">
        <v>19</v>
      </c>
      <c r="L168" s="34"/>
    </row>
    <row r="169" s="22" customFormat="1" ht="28" customHeight="1" spans="1:12">
      <c r="A169" s="36">
        <v>26</v>
      </c>
      <c r="B169" s="36" t="s">
        <v>25</v>
      </c>
      <c r="C169" s="36" t="s">
        <v>296</v>
      </c>
      <c r="D169" s="36">
        <v>75</v>
      </c>
      <c r="E169" s="70">
        <v>1.848</v>
      </c>
      <c r="F169" s="36" t="s">
        <v>297</v>
      </c>
      <c r="G169" s="70">
        <v>1.848</v>
      </c>
      <c r="H169" s="34" t="s">
        <v>298</v>
      </c>
      <c r="I169" s="70">
        <v>75</v>
      </c>
      <c r="J169" s="36">
        <f>+D169-I169-I170-I175-I171-I172-I173-I174</f>
        <v>0</v>
      </c>
      <c r="K169" s="34" t="s">
        <v>19</v>
      </c>
      <c r="L169" s="33"/>
    </row>
    <row r="170" s="22" customFormat="1" ht="21" customHeight="1" spans="1:12">
      <c r="A170" s="36"/>
      <c r="B170" s="36"/>
      <c r="C170" s="36"/>
      <c r="D170" s="36"/>
      <c r="E170" s="70">
        <v>9.7602</v>
      </c>
      <c r="F170" s="36" t="s">
        <v>299</v>
      </c>
      <c r="G170" s="70">
        <v>9.7602</v>
      </c>
      <c r="H170" s="34" t="s">
        <v>300</v>
      </c>
      <c r="I170" s="70"/>
      <c r="J170" s="36"/>
      <c r="K170" s="34" t="s">
        <v>19</v>
      </c>
      <c r="L170" s="33"/>
    </row>
    <row r="171" s="22" customFormat="1" ht="22" customHeight="1" spans="1:12">
      <c r="A171" s="36"/>
      <c r="B171" s="36"/>
      <c r="C171" s="36"/>
      <c r="D171" s="36"/>
      <c r="E171" s="70">
        <v>35.3636</v>
      </c>
      <c r="F171" s="36" t="s">
        <v>301</v>
      </c>
      <c r="G171" s="70">
        <v>35.3636</v>
      </c>
      <c r="H171" s="34" t="s">
        <v>23</v>
      </c>
      <c r="I171" s="70"/>
      <c r="J171" s="36"/>
      <c r="K171" s="34" t="s">
        <v>19</v>
      </c>
      <c r="L171" s="33"/>
    </row>
    <row r="172" s="22" customFormat="1" ht="18" customHeight="1" spans="1:12">
      <c r="A172" s="36"/>
      <c r="B172" s="36"/>
      <c r="C172" s="36"/>
      <c r="D172" s="36"/>
      <c r="E172" s="70">
        <v>4.674</v>
      </c>
      <c r="F172" s="36" t="s">
        <v>302</v>
      </c>
      <c r="G172" s="70">
        <v>4.674</v>
      </c>
      <c r="H172" s="34" t="s">
        <v>23</v>
      </c>
      <c r="I172" s="70"/>
      <c r="J172" s="36"/>
      <c r="K172" s="34" t="s">
        <v>19</v>
      </c>
      <c r="L172" s="33"/>
    </row>
    <row r="173" s="22" customFormat="1" ht="25" customHeight="1" spans="1:12">
      <c r="A173" s="36"/>
      <c r="B173" s="36"/>
      <c r="C173" s="36"/>
      <c r="D173" s="36"/>
      <c r="E173" s="70">
        <v>8.2684</v>
      </c>
      <c r="F173" s="36" t="s">
        <v>303</v>
      </c>
      <c r="G173" s="70">
        <v>8.2684</v>
      </c>
      <c r="H173" s="34" t="s">
        <v>168</v>
      </c>
      <c r="I173" s="70"/>
      <c r="J173" s="36"/>
      <c r="K173" s="34" t="s">
        <v>19</v>
      </c>
      <c r="L173" s="33"/>
    </row>
    <row r="174" s="22" customFormat="1" ht="25" customHeight="1" spans="1:12">
      <c r="A174" s="36"/>
      <c r="B174" s="36"/>
      <c r="C174" s="36"/>
      <c r="D174" s="36"/>
      <c r="E174" s="70">
        <v>11.6358</v>
      </c>
      <c r="F174" s="36" t="s">
        <v>304</v>
      </c>
      <c r="G174" s="70">
        <v>11.6358</v>
      </c>
      <c r="H174" s="34" t="s">
        <v>168</v>
      </c>
      <c r="I174" s="70"/>
      <c r="J174" s="36"/>
      <c r="K174" s="34" t="s">
        <v>19</v>
      </c>
      <c r="L174" s="33"/>
    </row>
    <row r="175" s="22" customFormat="1" ht="20" customHeight="1" spans="1:15">
      <c r="A175" s="36"/>
      <c r="B175" s="36"/>
      <c r="C175" s="36"/>
      <c r="D175" s="36"/>
      <c r="E175" s="70">
        <v>3.45</v>
      </c>
      <c r="F175" s="36" t="s">
        <v>305</v>
      </c>
      <c r="G175" s="70">
        <v>3.45</v>
      </c>
      <c r="H175" s="34" t="s">
        <v>306</v>
      </c>
      <c r="I175" s="70"/>
      <c r="J175" s="36"/>
      <c r="K175" s="34" t="s">
        <v>19</v>
      </c>
      <c r="L175" s="33"/>
      <c r="O175" s="33"/>
    </row>
    <row r="176" s="22" customFormat="1" ht="25" customHeight="1" spans="1:12">
      <c r="A176" s="36">
        <v>27</v>
      </c>
      <c r="B176" s="36" t="s">
        <v>25</v>
      </c>
      <c r="C176" s="36" t="s">
        <v>307</v>
      </c>
      <c r="D176" s="36">
        <v>75</v>
      </c>
      <c r="E176" s="34">
        <v>6.094</v>
      </c>
      <c r="F176" s="34" t="s">
        <v>308</v>
      </c>
      <c r="G176" s="34">
        <v>6.094</v>
      </c>
      <c r="H176" s="34" t="s">
        <v>298</v>
      </c>
      <c r="I176" s="36">
        <v>75</v>
      </c>
      <c r="J176" s="36">
        <f>+D176-I176-I177-I182</f>
        <v>0</v>
      </c>
      <c r="K176" s="34" t="s">
        <v>19</v>
      </c>
      <c r="L176" s="34"/>
    </row>
    <row r="177" s="22" customFormat="1" ht="25" customHeight="1" spans="1:12">
      <c r="A177" s="36"/>
      <c r="B177" s="36"/>
      <c r="C177" s="36"/>
      <c r="D177" s="36"/>
      <c r="E177" s="34">
        <v>4.1896</v>
      </c>
      <c r="F177" s="34" t="s">
        <v>309</v>
      </c>
      <c r="G177" s="34">
        <v>4.1896</v>
      </c>
      <c r="H177" s="34" t="s">
        <v>310</v>
      </c>
      <c r="I177" s="36"/>
      <c r="J177" s="36"/>
      <c r="K177" s="34" t="s">
        <v>19</v>
      </c>
      <c r="L177" s="34"/>
    </row>
    <row r="178" s="22" customFormat="1" ht="25" customHeight="1" spans="1:12">
      <c r="A178" s="36"/>
      <c r="B178" s="36"/>
      <c r="C178" s="36"/>
      <c r="D178" s="36"/>
      <c r="E178" s="71">
        <v>9.6036</v>
      </c>
      <c r="F178" s="36" t="s">
        <v>311</v>
      </c>
      <c r="G178" s="71">
        <v>9.6036</v>
      </c>
      <c r="H178" s="34" t="s">
        <v>28</v>
      </c>
      <c r="I178" s="36"/>
      <c r="J178" s="36"/>
      <c r="K178" s="34" t="s">
        <v>19</v>
      </c>
      <c r="L178" s="34"/>
    </row>
    <row r="179" s="22" customFormat="1" ht="25" customHeight="1" spans="1:12">
      <c r="A179" s="36"/>
      <c r="B179" s="36"/>
      <c r="C179" s="36"/>
      <c r="D179" s="36"/>
      <c r="E179" s="71">
        <v>9.8186</v>
      </c>
      <c r="F179" s="36" t="s">
        <v>312</v>
      </c>
      <c r="G179" s="71">
        <v>9.8186</v>
      </c>
      <c r="H179" s="34" t="s">
        <v>28</v>
      </c>
      <c r="I179" s="36"/>
      <c r="J179" s="36"/>
      <c r="K179" s="34" t="s">
        <v>19</v>
      </c>
      <c r="L179" s="34"/>
    </row>
    <row r="180" s="22" customFormat="1" ht="25" customHeight="1" spans="1:12">
      <c r="A180" s="36"/>
      <c r="B180" s="36"/>
      <c r="C180" s="36"/>
      <c r="D180" s="36"/>
      <c r="E180" s="71">
        <v>34.2362</v>
      </c>
      <c r="F180" s="36" t="s">
        <v>301</v>
      </c>
      <c r="G180" s="71">
        <v>34.2362</v>
      </c>
      <c r="H180" s="34" t="s">
        <v>23</v>
      </c>
      <c r="I180" s="36"/>
      <c r="J180" s="36"/>
      <c r="K180" s="34" t="s">
        <v>19</v>
      </c>
      <c r="L180" s="33"/>
    </row>
    <row r="181" s="22" customFormat="1" ht="25" customHeight="1" spans="1:12">
      <c r="A181" s="36"/>
      <c r="B181" s="36"/>
      <c r="C181" s="36"/>
      <c r="D181" s="36"/>
      <c r="E181" s="34">
        <v>1.701</v>
      </c>
      <c r="F181" s="34" t="s">
        <v>313</v>
      </c>
      <c r="G181" s="34">
        <v>1.701</v>
      </c>
      <c r="H181" s="34" t="s">
        <v>23</v>
      </c>
      <c r="I181" s="36"/>
      <c r="J181" s="36"/>
      <c r="K181" s="34" t="s">
        <v>19</v>
      </c>
      <c r="L181" s="33"/>
    </row>
    <row r="182" s="22" customFormat="1" ht="25" customHeight="1" spans="1:12">
      <c r="A182" s="36"/>
      <c r="B182" s="36"/>
      <c r="C182" s="36"/>
      <c r="D182" s="36"/>
      <c r="E182" s="34">
        <v>9.357</v>
      </c>
      <c r="F182" s="34" t="s">
        <v>314</v>
      </c>
      <c r="G182" s="34">
        <v>9.357</v>
      </c>
      <c r="H182" s="34" t="s">
        <v>310</v>
      </c>
      <c r="I182" s="36"/>
      <c r="J182" s="36"/>
      <c r="K182" s="34" t="s">
        <v>19</v>
      </c>
      <c r="L182" s="34"/>
    </row>
    <row r="183" s="22" customFormat="1" ht="26" customHeight="1" spans="1:12">
      <c r="A183" s="36">
        <v>28</v>
      </c>
      <c r="B183" s="36" t="s">
        <v>25</v>
      </c>
      <c r="C183" s="36" t="s">
        <v>315</v>
      </c>
      <c r="D183" s="36">
        <v>75</v>
      </c>
      <c r="E183" s="34">
        <v>1.476</v>
      </c>
      <c r="F183" s="36" t="s">
        <v>297</v>
      </c>
      <c r="G183" s="34">
        <v>1.476</v>
      </c>
      <c r="H183" s="34" t="s">
        <v>298</v>
      </c>
      <c r="I183" s="36">
        <v>75</v>
      </c>
      <c r="J183" s="36">
        <f>+D183-I183-I192</f>
        <v>0</v>
      </c>
      <c r="K183" s="34" t="s">
        <v>19</v>
      </c>
      <c r="L183" s="34"/>
    </row>
    <row r="184" s="22" customFormat="1" ht="26" customHeight="1" spans="1:12">
      <c r="A184" s="36"/>
      <c r="B184" s="36"/>
      <c r="C184" s="36"/>
      <c r="D184" s="36"/>
      <c r="E184" s="34">
        <v>5.034</v>
      </c>
      <c r="F184" s="36" t="s">
        <v>316</v>
      </c>
      <c r="G184" s="34">
        <v>5.034</v>
      </c>
      <c r="H184" s="34" t="s">
        <v>317</v>
      </c>
      <c r="I184" s="36"/>
      <c r="J184" s="36"/>
      <c r="K184" s="34" t="s">
        <v>19</v>
      </c>
      <c r="L184" s="34"/>
    </row>
    <row r="185" s="22" customFormat="1" ht="26" customHeight="1" spans="1:12">
      <c r="A185" s="36"/>
      <c r="B185" s="36"/>
      <c r="C185" s="36"/>
      <c r="D185" s="36"/>
      <c r="E185" s="39">
        <v>18.6</v>
      </c>
      <c r="F185" s="34" t="s">
        <v>299</v>
      </c>
      <c r="G185" s="39">
        <v>18.6</v>
      </c>
      <c r="H185" s="34">
        <v>2020.11</v>
      </c>
      <c r="I185" s="36"/>
      <c r="J185" s="36"/>
      <c r="K185" s="34" t="s">
        <v>19</v>
      </c>
      <c r="L185" s="34"/>
    </row>
    <row r="186" s="22" customFormat="1" ht="26" customHeight="1" spans="1:12">
      <c r="A186" s="36"/>
      <c r="B186" s="36"/>
      <c r="C186" s="36"/>
      <c r="D186" s="36"/>
      <c r="E186" s="46">
        <v>2.028</v>
      </c>
      <c r="F186" s="36" t="s">
        <v>318</v>
      </c>
      <c r="G186" s="46">
        <v>2.028</v>
      </c>
      <c r="H186" s="34" t="s">
        <v>23</v>
      </c>
      <c r="I186" s="36"/>
      <c r="J186" s="36"/>
      <c r="K186" s="34" t="s">
        <v>19</v>
      </c>
      <c r="L186" s="33"/>
    </row>
    <row r="187" s="22" customFormat="1" ht="26" customHeight="1" spans="1:12">
      <c r="A187" s="36"/>
      <c r="B187" s="36"/>
      <c r="C187" s="36"/>
      <c r="D187" s="36"/>
      <c r="E187" s="46">
        <v>27.6722</v>
      </c>
      <c r="F187" s="36" t="s">
        <v>319</v>
      </c>
      <c r="G187" s="46">
        <v>27.6722</v>
      </c>
      <c r="H187" s="34" t="s">
        <v>23</v>
      </c>
      <c r="I187" s="36"/>
      <c r="J187" s="36"/>
      <c r="K187" s="34" t="s">
        <v>19</v>
      </c>
      <c r="L187" s="33"/>
    </row>
    <row r="188" s="22" customFormat="1" ht="26" customHeight="1" spans="1:12">
      <c r="A188" s="36"/>
      <c r="B188" s="36"/>
      <c r="C188" s="36"/>
      <c r="D188" s="36"/>
      <c r="E188" s="71">
        <v>3.808</v>
      </c>
      <c r="F188" s="36" t="s">
        <v>320</v>
      </c>
      <c r="G188" s="71">
        <v>3.808</v>
      </c>
      <c r="H188" s="34" t="s">
        <v>28</v>
      </c>
      <c r="I188" s="36"/>
      <c r="J188" s="36"/>
      <c r="K188" s="34" t="s">
        <v>19</v>
      </c>
      <c r="L188" s="34"/>
    </row>
    <row r="189" s="22" customFormat="1" ht="26" customHeight="1" spans="1:12">
      <c r="A189" s="36"/>
      <c r="B189" s="36"/>
      <c r="C189" s="36"/>
      <c r="D189" s="36"/>
      <c r="E189" s="71">
        <v>1.806</v>
      </c>
      <c r="F189" s="36" t="s">
        <v>321</v>
      </c>
      <c r="G189" s="71">
        <v>1.806</v>
      </c>
      <c r="H189" s="34" t="s">
        <v>28</v>
      </c>
      <c r="I189" s="36"/>
      <c r="J189" s="36"/>
      <c r="K189" s="34" t="s">
        <v>19</v>
      </c>
      <c r="L189" s="34"/>
    </row>
    <row r="190" s="22" customFormat="1" ht="26" customHeight="1" spans="1:12">
      <c r="A190" s="36"/>
      <c r="B190" s="36"/>
      <c r="C190" s="36"/>
      <c r="D190" s="36"/>
      <c r="E190" s="71">
        <v>9.2438</v>
      </c>
      <c r="F190" s="36" t="s">
        <v>304</v>
      </c>
      <c r="G190" s="71">
        <v>9.2438</v>
      </c>
      <c r="H190" s="34" t="s">
        <v>28</v>
      </c>
      <c r="I190" s="36"/>
      <c r="J190" s="36"/>
      <c r="K190" s="34" t="s">
        <v>19</v>
      </c>
      <c r="L190" s="34"/>
    </row>
    <row r="191" s="22" customFormat="1" ht="26" customHeight="1" spans="1:12">
      <c r="A191" s="36"/>
      <c r="B191" s="36"/>
      <c r="C191" s="36"/>
      <c r="D191" s="36"/>
      <c r="E191" s="71">
        <v>3.382</v>
      </c>
      <c r="F191" s="36" t="s">
        <v>322</v>
      </c>
      <c r="G191" s="71">
        <v>3.382</v>
      </c>
      <c r="H191" s="34" t="s">
        <v>23</v>
      </c>
      <c r="I191" s="36"/>
      <c r="J191" s="36"/>
      <c r="K191" s="34" t="s">
        <v>19</v>
      </c>
      <c r="L191" s="33"/>
    </row>
    <row r="192" s="22" customFormat="1" ht="26" customHeight="1" spans="1:12">
      <c r="A192" s="36"/>
      <c r="B192" s="36"/>
      <c r="C192" s="36"/>
      <c r="D192" s="36"/>
      <c r="E192" s="70">
        <v>1.95</v>
      </c>
      <c r="F192" s="36" t="s">
        <v>323</v>
      </c>
      <c r="G192" s="70">
        <v>1.95</v>
      </c>
      <c r="H192" s="34" t="s">
        <v>306</v>
      </c>
      <c r="I192" s="36"/>
      <c r="J192" s="36"/>
      <c r="K192" s="34" t="s">
        <v>19</v>
      </c>
      <c r="L192" s="34"/>
    </row>
    <row r="193" s="22" customFormat="1" ht="26" customHeight="1" spans="1:12">
      <c r="A193" s="36">
        <v>29</v>
      </c>
      <c r="B193" s="36" t="s">
        <v>25</v>
      </c>
      <c r="C193" s="36" t="s">
        <v>324</v>
      </c>
      <c r="D193" s="36">
        <v>75</v>
      </c>
      <c r="E193" s="34">
        <v>2.857</v>
      </c>
      <c r="F193" s="34" t="s">
        <v>325</v>
      </c>
      <c r="G193" s="34">
        <v>2.857</v>
      </c>
      <c r="H193" s="34" t="s">
        <v>298</v>
      </c>
      <c r="I193" s="36">
        <v>75</v>
      </c>
      <c r="J193" s="36">
        <f>+D193-I193-I194-I199-I200</f>
        <v>0</v>
      </c>
      <c r="K193" s="34" t="s">
        <v>19</v>
      </c>
      <c r="L193" s="34"/>
    </row>
    <row r="194" s="22" customFormat="1" ht="26" customHeight="1" spans="1:12">
      <c r="A194" s="36"/>
      <c r="B194" s="36"/>
      <c r="C194" s="36"/>
      <c r="D194" s="36"/>
      <c r="E194" s="36">
        <v>2.1824</v>
      </c>
      <c r="F194" s="36" t="s">
        <v>297</v>
      </c>
      <c r="G194" s="36">
        <v>2.1824</v>
      </c>
      <c r="H194" s="34" t="s">
        <v>298</v>
      </c>
      <c r="I194" s="36"/>
      <c r="J194" s="36"/>
      <c r="K194" s="34" t="s">
        <v>19</v>
      </c>
      <c r="L194" s="36"/>
    </row>
    <row r="195" s="22" customFormat="1" ht="26" customHeight="1" spans="1:12">
      <c r="A195" s="36"/>
      <c r="B195" s="36"/>
      <c r="C195" s="36"/>
      <c r="D195" s="36"/>
      <c r="E195" s="71">
        <v>3.8634</v>
      </c>
      <c r="F195" s="36" t="s">
        <v>326</v>
      </c>
      <c r="G195" s="71">
        <v>3.8634</v>
      </c>
      <c r="H195" s="34" t="s">
        <v>28</v>
      </c>
      <c r="I195" s="36"/>
      <c r="J195" s="36"/>
      <c r="K195" s="34" t="s">
        <v>19</v>
      </c>
      <c r="L195" s="36"/>
    </row>
    <row r="196" s="22" customFormat="1" ht="26" customHeight="1" spans="1:12">
      <c r="A196" s="36"/>
      <c r="B196" s="36"/>
      <c r="C196" s="36"/>
      <c r="D196" s="36"/>
      <c r="E196" s="71">
        <v>6.4065</v>
      </c>
      <c r="F196" s="36" t="s">
        <v>313</v>
      </c>
      <c r="G196" s="71">
        <v>6.4065</v>
      </c>
      <c r="H196" s="34" t="s">
        <v>28</v>
      </c>
      <c r="I196" s="36"/>
      <c r="J196" s="36"/>
      <c r="K196" s="34" t="s">
        <v>19</v>
      </c>
      <c r="L196" s="36"/>
    </row>
    <row r="197" s="22" customFormat="1" ht="26" customHeight="1" spans="1:12">
      <c r="A197" s="36"/>
      <c r="B197" s="36"/>
      <c r="C197" s="36"/>
      <c r="D197" s="36"/>
      <c r="E197" s="71">
        <v>4.4853</v>
      </c>
      <c r="F197" s="36" t="s">
        <v>327</v>
      </c>
      <c r="G197" s="71">
        <v>4.4853</v>
      </c>
      <c r="H197" s="34" t="s">
        <v>23</v>
      </c>
      <c r="I197" s="36"/>
      <c r="J197" s="36"/>
      <c r="K197" s="34" t="s">
        <v>19</v>
      </c>
      <c r="L197" s="33"/>
    </row>
    <row r="198" s="22" customFormat="1" ht="26" customHeight="1" spans="1:12">
      <c r="A198" s="36"/>
      <c r="B198" s="36"/>
      <c r="C198" s="36"/>
      <c r="D198" s="36"/>
      <c r="E198" s="71">
        <v>3.7796</v>
      </c>
      <c r="F198" s="36" t="s">
        <v>328</v>
      </c>
      <c r="G198" s="71">
        <v>3.7796</v>
      </c>
      <c r="H198" s="34" t="s">
        <v>23</v>
      </c>
      <c r="I198" s="36"/>
      <c r="J198" s="36"/>
      <c r="K198" s="34" t="s">
        <v>19</v>
      </c>
      <c r="L198" s="33"/>
    </row>
    <row r="199" s="22" customFormat="1" ht="26" customHeight="1" spans="1:12">
      <c r="A199" s="36"/>
      <c r="B199" s="36"/>
      <c r="C199" s="36"/>
      <c r="D199" s="36"/>
      <c r="E199" s="34">
        <v>48.2858</v>
      </c>
      <c r="F199" s="34" t="s">
        <v>299</v>
      </c>
      <c r="G199" s="34">
        <v>48.2858</v>
      </c>
      <c r="H199" s="39" t="s">
        <v>306</v>
      </c>
      <c r="I199" s="36"/>
      <c r="J199" s="36"/>
      <c r="K199" s="34" t="s">
        <v>19</v>
      </c>
      <c r="L199" s="79"/>
    </row>
    <row r="200" s="22" customFormat="1" ht="26" customHeight="1" spans="1:12">
      <c r="A200" s="36"/>
      <c r="B200" s="36"/>
      <c r="C200" s="36"/>
      <c r="D200" s="36"/>
      <c r="E200" s="34">
        <v>3.14</v>
      </c>
      <c r="F200" s="34" t="s">
        <v>305</v>
      </c>
      <c r="G200" s="34">
        <v>3.14</v>
      </c>
      <c r="H200" s="39" t="s">
        <v>306</v>
      </c>
      <c r="I200" s="36"/>
      <c r="J200" s="36"/>
      <c r="K200" s="34" t="s">
        <v>19</v>
      </c>
      <c r="L200" s="79"/>
    </row>
    <row r="201" s="18" customFormat="1" ht="26" customHeight="1" spans="1:12">
      <c r="A201" s="33" t="s">
        <v>329</v>
      </c>
      <c r="B201" s="33" t="s">
        <v>330</v>
      </c>
      <c r="C201" s="33"/>
      <c r="D201" s="33">
        <f>SUM(D202:D211)</f>
        <v>150</v>
      </c>
      <c r="E201" s="33">
        <f>SUM(E202:E214)</f>
        <v>150</v>
      </c>
      <c r="F201" s="33"/>
      <c r="G201" s="33">
        <f>SUM(G202:G214)</f>
        <v>150</v>
      </c>
      <c r="H201" s="33"/>
      <c r="I201" s="33">
        <f>SUM(I202:I214)</f>
        <v>150</v>
      </c>
      <c r="J201" s="33">
        <f>D201-I201</f>
        <v>0</v>
      </c>
      <c r="K201" s="34" t="s">
        <v>19</v>
      </c>
      <c r="L201" s="34"/>
    </row>
    <row r="202" s="18" customFormat="1" ht="26" customHeight="1" spans="1:12">
      <c r="A202" s="36">
        <v>30</v>
      </c>
      <c r="B202" s="36" t="s">
        <v>331</v>
      </c>
      <c r="C202" s="36" t="s">
        <v>332</v>
      </c>
      <c r="D202" s="36">
        <v>75</v>
      </c>
      <c r="E202" s="39">
        <v>25</v>
      </c>
      <c r="F202" s="34" t="s">
        <v>333</v>
      </c>
      <c r="G202" s="39">
        <v>25</v>
      </c>
      <c r="H202" s="39" t="s">
        <v>334</v>
      </c>
      <c r="I202" s="43">
        <v>75</v>
      </c>
      <c r="J202" s="36">
        <f>D202-I202</f>
        <v>0</v>
      </c>
      <c r="K202" s="34" t="s">
        <v>19</v>
      </c>
      <c r="L202" s="34"/>
    </row>
    <row r="203" s="18" customFormat="1" ht="26" customHeight="1" spans="1:12">
      <c r="A203" s="36"/>
      <c r="B203" s="36"/>
      <c r="C203" s="36"/>
      <c r="D203" s="36"/>
      <c r="E203" s="39">
        <v>5.1</v>
      </c>
      <c r="F203" s="34" t="s">
        <v>335</v>
      </c>
      <c r="G203" s="39">
        <v>5.1</v>
      </c>
      <c r="H203" s="39" t="s">
        <v>283</v>
      </c>
      <c r="I203" s="43"/>
      <c r="J203" s="36"/>
      <c r="K203" s="34" t="s">
        <v>19</v>
      </c>
      <c r="L203" s="34"/>
    </row>
    <row r="204" s="18" customFormat="1" ht="26" customHeight="1" spans="1:12">
      <c r="A204" s="36"/>
      <c r="B204" s="36"/>
      <c r="C204" s="36"/>
      <c r="D204" s="36"/>
      <c r="E204" s="39">
        <v>4.9</v>
      </c>
      <c r="F204" s="34" t="s">
        <v>336</v>
      </c>
      <c r="G204" s="39">
        <v>4.9</v>
      </c>
      <c r="H204" s="39" t="s">
        <v>283</v>
      </c>
      <c r="I204" s="43"/>
      <c r="J204" s="36"/>
      <c r="K204" s="34" t="s">
        <v>19</v>
      </c>
      <c r="L204" s="34"/>
    </row>
    <row r="205" s="18" customFormat="1" ht="26" customHeight="1" spans="1:12">
      <c r="A205" s="36"/>
      <c r="B205" s="36"/>
      <c r="C205" s="36"/>
      <c r="D205" s="36"/>
      <c r="E205" s="39">
        <v>1.78</v>
      </c>
      <c r="F205" s="34" t="s">
        <v>34</v>
      </c>
      <c r="G205" s="39">
        <v>1.78</v>
      </c>
      <c r="H205" s="39" t="s">
        <v>337</v>
      </c>
      <c r="I205" s="43"/>
      <c r="J205" s="36"/>
      <c r="K205" s="34" t="s">
        <v>19</v>
      </c>
      <c r="L205" s="34"/>
    </row>
    <row r="206" s="18" customFormat="1" ht="26" customHeight="1" spans="1:12">
      <c r="A206" s="36"/>
      <c r="B206" s="36"/>
      <c r="C206" s="36"/>
      <c r="D206" s="36"/>
      <c r="E206" s="39">
        <v>1.2</v>
      </c>
      <c r="F206" s="34" t="s">
        <v>256</v>
      </c>
      <c r="G206" s="39">
        <v>1.2</v>
      </c>
      <c r="H206" s="39" t="s">
        <v>64</v>
      </c>
      <c r="I206" s="43"/>
      <c r="J206" s="36"/>
      <c r="K206" s="34" t="s">
        <v>19</v>
      </c>
      <c r="L206" s="34"/>
    </row>
    <row r="207" s="18" customFormat="1" ht="26" customHeight="1" spans="1:12">
      <c r="A207" s="36"/>
      <c r="B207" s="36"/>
      <c r="C207" s="36"/>
      <c r="D207" s="36"/>
      <c r="E207" s="39">
        <v>37.02</v>
      </c>
      <c r="F207" s="34" t="s">
        <v>333</v>
      </c>
      <c r="G207" s="39">
        <v>37.02</v>
      </c>
      <c r="H207" s="39" t="s">
        <v>338</v>
      </c>
      <c r="I207" s="43"/>
      <c r="J207" s="36"/>
      <c r="K207" s="34" t="s">
        <v>19</v>
      </c>
      <c r="L207" s="34"/>
    </row>
    <row r="208" s="18" customFormat="1" ht="26" customHeight="1" spans="1:12">
      <c r="A208" s="36">
        <v>31</v>
      </c>
      <c r="B208" s="36" t="s">
        <v>331</v>
      </c>
      <c r="C208" s="36" t="s">
        <v>339</v>
      </c>
      <c r="D208" s="36">
        <v>75</v>
      </c>
      <c r="E208" s="39">
        <v>25</v>
      </c>
      <c r="F208" s="34" t="s">
        <v>333</v>
      </c>
      <c r="G208" s="39">
        <v>25</v>
      </c>
      <c r="H208" s="39" t="s">
        <v>334</v>
      </c>
      <c r="I208" s="43">
        <v>75</v>
      </c>
      <c r="J208" s="36">
        <f>D208-I208</f>
        <v>0</v>
      </c>
      <c r="K208" s="34" t="s">
        <v>19</v>
      </c>
      <c r="L208" s="34"/>
    </row>
    <row r="209" s="18" customFormat="1" ht="26" customHeight="1" spans="1:12">
      <c r="A209" s="36"/>
      <c r="B209" s="36"/>
      <c r="C209" s="36"/>
      <c r="D209" s="36"/>
      <c r="E209" s="43">
        <v>6.53391</v>
      </c>
      <c r="F209" s="36" t="s">
        <v>340</v>
      </c>
      <c r="G209" s="43">
        <v>6.53391</v>
      </c>
      <c r="H209" s="43" t="s">
        <v>341</v>
      </c>
      <c r="I209" s="43"/>
      <c r="J209" s="36"/>
      <c r="K209" s="34" t="s">
        <v>19</v>
      </c>
      <c r="L209" s="34"/>
    </row>
    <row r="210" s="18" customFormat="1" ht="26" customHeight="1" spans="1:12">
      <c r="A210" s="36"/>
      <c r="B210" s="36"/>
      <c r="C210" s="36"/>
      <c r="D210" s="36"/>
      <c r="E210" s="43">
        <v>5.435</v>
      </c>
      <c r="F210" s="36" t="s">
        <v>342</v>
      </c>
      <c r="G210" s="43">
        <v>5.435</v>
      </c>
      <c r="H210" s="43" t="s">
        <v>341</v>
      </c>
      <c r="I210" s="43"/>
      <c r="J210" s="36"/>
      <c r="K210" s="34" t="s">
        <v>19</v>
      </c>
      <c r="L210" s="34"/>
    </row>
    <row r="211" s="18" customFormat="1" ht="26" customHeight="1" spans="1:12">
      <c r="A211" s="36"/>
      <c r="B211" s="36"/>
      <c r="C211" s="36"/>
      <c r="D211" s="36"/>
      <c r="E211" s="43">
        <v>6.6</v>
      </c>
      <c r="F211" s="36" t="s">
        <v>343</v>
      </c>
      <c r="G211" s="43">
        <v>6.6</v>
      </c>
      <c r="H211" s="43" t="s">
        <v>341</v>
      </c>
      <c r="I211" s="43"/>
      <c r="J211" s="36"/>
      <c r="K211" s="34" t="s">
        <v>19</v>
      </c>
      <c r="L211" s="34"/>
    </row>
    <row r="212" s="18" customFormat="1" ht="26" customHeight="1" spans="1:12">
      <c r="A212" s="36"/>
      <c r="B212" s="36"/>
      <c r="C212" s="36"/>
      <c r="D212" s="36"/>
      <c r="E212" s="43">
        <v>2</v>
      </c>
      <c r="F212" s="36" t="s">
        <v>344</v>
      </c>
      <c r="G212" s="43">
        <v>2</v>
      </c>
      <c r="H212" s="43" t="s">
        <v>341</v>
      </c>
      <c r="I212" s="43"/>
      <c r="J212" s="36"/>
      <c r="K212" s="34" t="s">
        <v>19</v>
      </c>
      <c r="L212" s="34"/>
    </row>
    <row r="213" s="18" customFormat="1" ht="26" customHeight="1" spans="1:12">
      <c r="A213" s="36"/>
      <c r="B213" s="36"/>
      <c r="C213" s="36"/>
      <c r="D213" s="36"/>
      <c r="E213" s="43">
        <v>1.898</v>
      </c>
      <c r="F213" s="34" t="s">
        <v>34</v>
      </c>
      <c r="G213" s="43">
        <v>1.898</v>
      </c>
      <c r="H213" s="39" t="s">
        <v>337</v>
      </c>
      <c r="I213" s="43"/>
      <c r="J213" s="36"/>
      <c r="K213" s="34" t="s">
        <v>19</v>
      </c>
      <c r="L213" s="34"/>
    </row>
    <row r="214" s="18" customFormat="1" ht="26" customHeight="1" spans="1:12">
      <c r="A214" s="36"/>
      <c r="B214" s="36"/>
      <c r="C214" s="36"/>
      <c r="D214" s="36"/>
      <c r="E214" s="43">
        <v>27.53309</v>
      </c>
      <c r="F214" s="34" t="s">
        <v>333</v>
      </c>
      <c r="G214" s="43">
        <v>27.53309</v>
      </c>
      <c r="H214" s="39" t="s">
        <v>338</v>
      </c>
      <c r="I214" s="43"/>
      <c r="J214" s="36"/>
      <c r="K214" s="34" t="s">
        <v>19</v>
      </c>
      <c r="L214" s="34"/>
    </row>
    <row r="215" s="18" customFormat="1" ht="26" customHeight="1" spans="1:12">
      <c r="A215" s="33" t="s">
        <v>345</v>
      </c>
      <c r="B215" s="33" t="s">
        <v>346</v>
      </c>
      <c r="C215" s="33"/>
      <c r="D215" s="33">
        <f>SUM(D216:D270)</f>
        <v>600</v>
      </c>
      <c r="E215" s="33">
        <f>SUM(E216:E270)</f>
        <v>600</v>
      </c>
      <c r="F215" s="33"/>
      <c r="G215" s="33">
        <f>SUM(G216:G270)</f>
        <v>600</v>
      </c>
      <c r="H215" s="33"/>
      <c r="I215" s="33">
        <f>SUM(I216:I270)</f>
        <v>600</v>
      </c>
      <c r="J215" s="33">
        <f>SUM(J216:J270)</f>
        <v>0</v>
      </c>
      <c r="K215" s="34" t="s">
        <v>19</v>
      </c>
      <c r="L215" s="34"/>
    </row>
    <row r="216" s="23" customFormat="1" ht="30.95" customHeight="1" spans="1:12">
      <c r="A216" s="72">
        <v>1</v>
      </c>
      <c r="B216" s="73" t="s">
        <v>347</v>
      </c>
      <c r="C216" s="73" t="s">
        <v>348</v>
      </c>
      <c r="D216" s="74">
        <v>75</v>
      </c>
      <c r="E216" s="74">
        <v>18.8152</v>
      </c>
      <c r="F216" s="73" t="s">
        <v>349</v>
      </c>
      <c r="G216" s="74">
        <v>18.8152</v>
      </c>
      <c r="H216" s="73" t="s">
        <v>350</v>
      </c>
      <c r="I216" s="74">
        <v>18.8152</v>
      </c>
      <c r="J216" s="74">
        <f>D216-I216-I217-I218-I219-I220-I224-I221-I222-I223</f>
        <v>0</v>
      </c>
      <c r="K216" s="34" t="s">
        <v>19</v>
      </c>
      <c r="L216" s="74"/>
    </row>
    <row r="217" s="23" customFormat="1" ht="30.95" customHeight="1" spans="1:12">
      <c r="A217" s="72"/>
      <c r="B217" s="73"/>
      <c r="C217" s="74"/>
      <c r="D217" s="74"/>
      <c r="E217" s="74">
        <v>3.424</v>
      </c>
      <c r="F217" s="73" t="s">
        <v>351</v>
      </c>
      <c r="G217" s="74">
        <v>3.424</v>
      </c>
      <c r="H217" s="73" t="s">
        <v>352</v>
      </c>
      <c r="I217" s="74">
        <v>3.424</v>
      </c>
      <c r="J217" s="74"/>
      <c r="K217" s="34" t="s">
        <v>19</v>
      </c>
      <c r="L217" s="74"/>
    </row>
    <row r="218" s="23" customFormat="1" ht="30.95" customHeight="1" spans="1:12">
      <c r="A218" s="72"/>
      <c r="B218" s="73"/>
      <c r="C218" s="74"/>
      <c r="D218" s="74"/>
      <c r="E218" s="74">
        <v>8.2945</v>
      </c>
      <c r="F218" s="73" t="s">
        <v>353</v>
      </c>
      <c r="G218" s="74">
        <v>8.2945</v>
      </c>
      <c r="H218" s="73" t="s">
        <v>115</v>
      </c>
      <c r="I218" s="74">
        <v>8.2945</v>
      </c>
      <c r="J218" s="74"/>
      <c r="K218" s="34" t="s">
        <v>19</v>
      </c>
      <c r="L218" s="74"/>
    </row>
    <row r="219" s="23" customFormat="1" ht="30.95" customHeight="1" spans="1:12">
      <c r="A219" s="72"/>
      <c r="B219" s="73"/>
      <c r="C219" s="74"/>
      <c r="D219" s="74"/>
      <c r="E219" s="74">
        <v>7.1297</v>
      </c>
      <c r="F219" s="73" t="s">
        <v>354</v>
      </c>
      <c r="G219" s="74">
        <v>7.1297</v>
      </c>
      <c r="H219" s="73" t="s">
        <v>115</v>
      </c>
      <c r="I219" s="74">
        <v>7.1297</v>
      </c>
      <c r="J219" s="74"/>
      <c r="K219" s="34" t="s">
        <v>19</v>
      </c>
      <c r="L219" s="74"/>
    </row>
    <row r="220" s="23" customFormat="1" ht="30.95" customHeight="1" spans="1:12">
      <c r="A220" s="72"/>
      <c r="B220" s="73"/>
      <c r="C220" s="74"/>
      <c r="D220" s="74"/>
      <c r="E220" s="74">
        <v>1.1541</v>
      </c>
      <c r="F220" s="73" t="s">
        <v>355</v>
      </c>
      <c r="G220" s="74">
        <v>1.1541</v>
      </c>
      <c r="H220" s="73" t="s">
        <v>115</v>
      </c>
      <c r="I220" s="74">
        <v>1.1541</v>
      </c>
      <c r="J220" s="74"/>
      <c r="K220" s="34" t="s">
        <v>19</v>
      </c>
      <c r="L220" s="74"/>
    </row>
    <row r="221" s="23" customFormat="1" ht="30.95" customHeight="1" spans="1:12">
      <c r="A221" s="72"/>
      <c r="B221" s="73"/>
      <c r="C221" s="74"/>
      <c r="D221" s="74"/>
      <c r="E221" s="74">
        <v>3.952</v>
      </c>
      <c r="F221" s="73" t="s">
        <v>356</v>
      </c>
      <c r="G221" s="74">
        <v>3.952</v>
      </c>
      <c r="H221" s="73" t="s">
        <v>129</v>
      </c>
      <c r="I221" s="74">
        <v>3.952</v>
      </c>
      <c r="J221" s="74"/>
      <c r="K221" s="34" t="s">
        <v>19</v>
      </c>
      <c r="L221" s="74"/>
    </row>
    <row r="222" s="23" customFormat="1" ht="30.95" customHeight="1" spans="1:12">
      <c r="A222" s="72"/>
      <c r="B222" s="73"/>
      <c r="C222" s="74"/>
      <c r="D222" s="74"/>
      <c r="E222" s="74">
        <v>17.5652</v>
      </c>
      <c r="F222" s="73" t="s">
        <v>357</v>
      </c>
      <c r="G222" s="74">
        <v>17.5652</v>
      </c>
      <c r="H222" s="73" t="s">
        <v>170</v>
      </c>
      <c r="I222" s="74">
        <v>17.5652</v>
      </c>
      <c r="J222" s="74"/>
      <c r="K222" s="34" t="s">
        <v>19</v>
      </c>
      <c r="L222" s="74"/>
    </row>
    <row r="223" s="23" customFormat="1" ht="30.95" customHeight="1" spans="1:12">
      <c r="A223" s="72"/>
      <c r="B223" s="73"/>
      <c r="C223" s="74"/>
      <c r="D223" s="74"/>
      <c r="E223" s="74">
        <v>9.8553</v>
      </c>
      <c r="F223" s="73" t="s">
        <v>358</v>
      </c>
      <c r="G223" s="74">
        <v>9.8553</v>
      </c>
      <c r="H223" s="73" t="s">
        <v>170</v>
      </c>
      <c r="I223" s="74">
        <v>9.8553</v>
      </c>
      <c r="J223" s="74"/>
      <c r="K223" s="34" t="s">
        <v>19</v>
      </c>
      <c r="L223" s="74"/>
    </row>
    <row r="224" s="23" customFormat="1" ht="30.95" customHeight="1" spans="1:12">
      <c r="A224" s="72"/>
      <c r="B224" s="73"/>
      <c r="C224" s="74"/>
      <c r="D224" s="74"/>
      <c r="E224" s="72">
        <v>4.81</v>
      </c>
      <c r="F224" s="75" t="s">
        <v>359</v>
      </c>
      <c r="G224" s="72">
        <v>4.81</v>
      </c>
      <c r="H224" s="73" t="s">
        <v>36</v>
      </c>
      <c r="I224" s="72">
        <v>4.81</v>
      </c>
      <c r="J224" s="74"/>
      <c r="K224" s="34" t="s">
        <v>19</v>
      </c>
      <c r="L224" s="74"/>
    </row>
    <row r="225" s="23" customFormat="1" ht="30.95" customHeight="1" spans="1:12">
      <c r="A225" s="76">
        <v>2</v>
      </c>
      <c r="B225" s="77" t="s">
        <v>347</v>
      </c>
      <c r="C225" s="77" t="s">
        <v>360</v>
      </c>
      <c r="D225" s="78">
        <v>75</v>
      </c>
      <c r="E225" s="74">
        <v>24.8097</v>
      </c>
      <c r="F225" s="73" t="s">
        <v>361</v>
      </c>
      <c r="G225" s="74">
        <v>24.8097</v>
      </c>
      <c r="H225" s="73" t="s">
        <v>362</v>
      </c>
      <c r="I225" s="74">
        <v>24.8097</v>
      </c>
      <c r="J225" s="78">
        <f>D225-I225-I226-I232-I227-I230-I228-I229-I231</f>
        <v>0</v>
      </c>
      <c r="K225" s="34" t="s">
        <v>19</v>
      </c>
      <c r="L225" s="78"/>
    </row>
    <row r="226" s="23" customFormat="1" ht="30.95" customHeight="1" spans="1:12">
      <c r="A226" s="76"/>
      <c r="B226" s="77"/>
      <c r="C226" s="77"/>
      <c r="D226" s="78"/>
      <c r="E226" s="74">
        <v>3.319</v>
      </c>
      <c r="F226" s="73" t="s">
        <v>363</v>
      </c>
      <c r="G226" s="74">
        <v>3.319</v>
      </c>
      <c r="H226" s="73" t="s">
        <v>38</v>
      </c>
      <c r="I226" s="74">
        <v>3.319</v>
      </c>
      <c r="J226" s="78"/>
      <c r="K226" s="34" t="s">
        <v>19</v>
      </c>
      <c r="L226" s="78"/>
    </row>
    <row r="227" s="23" customFormat="1" ht="30.95" customHeight="1" spans="1:12">
      <c r="A227" s="76"/>
      <c r="B227" s="77"/>
      <c r="C227" s="77"/>
      <c r="D227" s="78"/>
      <c r="E227" s="74">
        <v>18.9185</v>
      </c>
      <c r="F227" s="73" t="s">
        <v>364</v>
      </c>
      <c r="G227" s="74">
        <v>18.9185</v>
      </c>
      <c r="H227" s="73" t="s">
        <v>78</v>
      </c>
      <c r="I227" s="74">
        <v>18.9185</v>
      </c>
      <c r="J227" s="78"/>
      <c r="K227" s="34" t="s">
        <v>19</v>
      </c>
      <c r="L227" s="78"/>
    </row>
    <row r="228" s="23" customFormat="1" ht="30.95" customHeight="1" spans="1:12">
      <c r="A228" s="76"/>
      <c r="B228" s="77"/>
      <c r="C228" s="77"/>
      <c r="D228" s="78"/>
      <c r="E228" s="74">
        <v>1.2</v>
      </c>
      <c r="F228" s="73" t="s">
        <v>365</v>
      </c>
      <c r="G228" s="74">
        <v>1.2</v>
      </c>
      <c r="H228" s="73" t="s">
        <v>78</v>
      </c>
      <c r="I228" s="74">
        <v>1.2</v>
      </c>
      <c r="J228" s="78"/>
      <c r="K228" s="34" t="s">
        <v>19</v>
      </c>
      <c r="L228" s="78"/>
    </row>
    <row r="229" s="23" customFormat="1" ht="30.95" customHeight="1" spans="1:12">
      <c r="A229" s="76"/>
      <c r="B229" s="77"/>
      <c r="C229" s="77"/>
      <c r="D229" s="78"/>
      <c r="E229" s="74">
        <v>6.9296</v>
      </c>
      <c r="F229" s="73" t="s">
        <v>366</v>
      </c>
      <c r="G229" s="74">
        <v>6.9296</v>
      </c>
      <c r="H229" s="73" t="s">
        <v>78</v>
      </c>
      <c r="I229" s="74">
        <v>6.9296</v>
      </c>
      <c r="J229" s="78"/>
      <c r="K229" s="34" t="s">
        <v>19</v>
      </c>
      <c r="L229" s="78"/>
    </row>
    <row r="230" s="23" customFormat="1" ht="30.95" customHeight="1" spans="1:12">
      <c r="A230" s="76" t="s">
        <v>367</v>
      </c>
      <c r="B230" s="77" t="s">
        <v>347</v>
      </c>
      <c r="C230" s="77" t="s">
        <v>360</v>
      </c>
      <c r="D230" s="78" t="s">
        <v>368</v>
      </c>
      <c r="E230" s="74">
        <v>13.8231</v>
      </c>
      <c r="F230" s="73" t="s">
        <v>369</v>
      </c>
      <c r="G230" s="74">
        <v>13.8231</v>
      </c>
      <c r="H230" s="73" t="s">
        <v>78</v>
      </c>
      <c r="I230" s="74">
        <v>13.8231</v>
      </c>
      <c r="J230" s="78">
        <v>0</v>
      </c>
      <c r="K230" s="34" t="s">
        <v>19</v>
      </c>
      <c r="L230" s="78"/>
    </row>
    <row r="231" s="23" customFormat="1" ht="30.95" customHeight="1" spans="1:12">
      <c r="A231" s="76"/>
      <c r="B231" s="77"/>
      <c r="C231" s="77"/>
      <c r="D231" s="78"/>
      <c r="E231" s="74">
        <v>4.2701</v>
      </c>
      <c r="F231" s="73" t="s">
        <v>370</v>
      </c>
      <c r="G231" s="74">
        <v>4.2701</v>
      </c>
      <c r="H231" s="73" t="s">
        <v>78</v>
      </c>
      <c r="I231" s="74">
        <v>4.2701</v>
      </c>
      <c r="J231" s="78"/>
      <c r="K231" s="34" t="s">
        <v>19</v>
      </c>
      <c r="L231" s="78"/>
    </row>
    <row r="232" s="23" customFormat="1" ht="30.95" customHeight="1" spans="1:12">
      <c r="A232" s="76"/>
      <c r="B232" s="77"/>
      <c r="C232" s="77"/>
      <c r="D232" s="78"/>
      <c r="E232" s="73">
        <v>1.73</v>
      </c>
      <c r="F232" s="73" t="s">
        <v>371</v>
      </c>
      <c r="G232" s="74">
        <v>1.73</v>
      </c>
      <c r="H232" s="73" t="s">
        <v>51</v>
      </c>
      <c r="I232" s="74">
        <v>1.73</v>
      </c>
      <c r="J232" s="78"/>
      <c r="K232" s="34" t="s">
        <v>19</v>
      </c>
      <c r="L232" s="78"/>
    </row>
    <row r="233" s="23" customFormat="1" ht="30.95" customHeight="1" spans="1:12">
      <c r="A233" s="72">
        <v>3</v>
      </c>
      <c r="B233" s="73" t="s">
        <v>347</v>
      </c>
      <c r="C233" s="73" t="s">
        <v>372</v>
      </c>
      <c r="D233" s="74">
        <v>75</v>
      </c>
      <c r="E233" s="74">
        <v>11.7287</v>
      </c>
      <c r="F233" s="73" t="s">
        <v>373</v>
      </c>
      <c r="G233" s="74">
        <v>11.7287</v>
      </c>
      <c r="H233" s="73" t="s">
        <v>36</v>
      </c>
      <c r="I233" s="74">
        <v>11.7287</v>
      </c>
      <c r="J233" s="74">
        <v>0</v>
      </c>
      <c r="K233" s="34" t="s">
        <v>19</v>
      </c>
      <c r="L233" s="74"/>
    </row>
    <row r="234" s="23" customFormat="1" ht="30.95" customHeight="1" spans="1:12">
      <c r="A234" s="72"/>
      <c r="B234" s="73"/>
      <c r="C234" s="74"/>
      <c r="D234" s="74"/>
      <c r="E234" s="74">
        <v>1.2558</v>
      </c>
      <c r="F234" s="73" t="s">
        <v>374</v>
      </c>
      <c r="G234" s="74">
        <v>1.2558</v>
      </c>
      <c r="H234" s="73" t="s">
        <v>23</v>
      </c>
      <c r="I234" s="74">
        <v>1.2558</v>
      </c>
      <c r="J234" s="74"/>
      <c r="K234" s="34" t="s">
        <v>19</v>
      </c>
      <c r="L234" s="74"/>
    </row>
    <row r="235" s="23" customFormat="1" ht="30.95" customHeight="1" spans="1:12">
      <c r="A235" s="72"/>
      <c r="B235" s="73"/>
      <c r="C235" s="74"/>
      <c r="D235" s="74"/>
      <c r="E235" s="74">
        <v>14.2171</v>
      </c>
      <c r="F235" s="73" t="s">
        <v>375</v>
      </c>
      <c r="G235" s="74">
        <v>14.2171</v>
      </c>
      <c r="H235" s="73" t="s">
        <v>23</v>
      </c>
      <c r="I235" s="74">
        <v>14.2171</v>
      </c>
      <c r="J235" s="74"/>
      <c r="K235" s="34" t="s">
        <v>19</v>
      </c>
      <c r="L235" s="74"/>
    </row>
    <row r="236" s="23" customFormat="1" ht="30.95" customHeight="1" spans="1:12">
      <c r="A236" s="72"/>
      <c r="B236" s="73"/>
      <c r="C236" s="74"/>
      <c r="D236" s="74"/>
      <c r="E236" s="74">
        <v>2.9983</v>
      </c>
      <c r="F236" s="73" t="s">
        <v>376</v>
      </c>
      <c r="G236" s="74">
        <v>2.9983</v>
      </c>
      <c r="H236" s="73" t="s">
        <v>23</v>
      </c>
      <c r="I236" s="74">
        <v>2.9983</v>
      </c>
      <c r="J236" s="74"/>
      <c r="K236" s="34" t="s">
        <v>19</v>
      </c>
      <c r="L236" s="74"/>
    </row>
    <row r="237" s="23" customFormat="1" ht="30.95" customHeight="1" spans="1:12">
      <c r="A237" s="72"/>
      <c r="B237" s="73"/>
      <c r="C237" s="74"/>
      <c r="D237" s="74"/>
      <c r="E237" s="74">
        <v>44.8001</v>
      </c>
      <c r="F237" s="73" t="s">
        <v>377</v>
      </c>
      <c r="G237" s="74">
        <v>44.8001</v>
      </c>
      <c r="H237" s="73" t="s">
        <v>129</v>
      </c>
      <c r="I237" s="74">
        <v>44.8001</v>
      </c>
      <c r="J237" s="74"/>
      <c r="K237" s="34" t="s">
        <v>19</v>
      </c>
      <c r="L237" s="74"/>
    </row>
    <row r="238" s="23" customFormat="1" ht="30.95" customHeight="1" spans="1:12">
      <c r="A238" s="72">
        <v>4</v>
      </c>
      <c r="B238" s="73" t="s">
        <v>347</v>
      </c>
      <c r="C238" s="73" t="s">
        <v>378</v>
      </c>
      <c r="D238" s="74">
        <v>75</v>
      </c>
      <c r="E238" s="74">
        <v>5.76</v>
      </c>
      <c r="F238" s="73" t="s">
        <v>379</v>
      </c>
      <c r="G238" s="74">
        <v>5.76</v>
      </c>
      <c r="H238" s="73" t="s">
        <v>380</v>
      </c>
      <c r="I238" s="74">
        <v>5.76</v>
      </c>
      <c r="J238" s="74">
        <f>D238-I238-I239-I240-I241-I242-I243</f>
        <v>0</v>
      </c>
      <c r="K238" s="34" t="s">
        <v>19</v>
      </c>
      <c r="L238" s="74"/>
    </row>
    <row r="239" s="23" customFormat="1" ht="30.95" customHeight="1" spans="1:12">
      <c r="A239" s="72"/>
      <c r="B239" s="73"/>
      <c r="C239" s="74"/>
      <c r="D239" s="74"/>
      <c r="E239" s="74">
        <v>3.6202</v>
      </c>
      <c r="F239" s="73" t="s">
        <v>381</v>
      </c>
      <c r="G239" s="74">
        <v>3.6202</v>
      </c>
      <c r="H239" s="73" t="s">
        <v>382</v>
      </c>
      <c r="I239" s="74">
        <v>3.6202</v>
      </c>
      <c r="J239" s="74"/>
      <c r="K239" s="34" t="s">
        <v>19</v>
      </c>
      <c r="L239" s="74"/>
    </row>
    <row r="240" s="23" customFormat="1" ht="30.95" customHeight="1" spans="1:12">
      <c r="A240" s="72"/>
      <c r="B240" s="73"/>
      <c r="C240" s="74"/>
      <c r="D240" s="74"/>
      <c r="E240" s="74">
        <v>7.7123</v>
      </c>
      <c r="F240" s="73" t="s">
        <v>383</v>
      </c>
      <c r="G240" s="74">
        <v>7.7123</v>
      </c>
      <c r="H240" s="73" t="s">
        <v>226</v>
      </c>
      <c r="I240" s="74">
        <v>7.7123</v>
      </c>
      <c r="J240" s="74"/>
      <c r="K240" s="34" t="s">
        <v>19</v>
      </c>
      <c r="L240" s="74"/>
    </row>
    <row r="241" s="23" customFormat="1" ht="30.95" customHeight="1" spans="1:12">
      <c r="A241" s="72"/>
      <c r="B241" s="73"/>
      <c r="C241" s="74"/>
      <c r="D241" s="74"/>
      <c r="E241" s="74">
        <v>41.3708</v>
      </c>
      <c r="F241" s="73" t="s">
        <v>384</v>
      </c>
      <c r="G241" s="74">
        <v>41.3708</v>
      </c>
      <c r="H241" s="73" t="s">
        <v>53</v>
      </c>
      <c r="I241" s="74">
        <v>41.3708</v>
      </c>
      <c r="J241" s="74"/>
      <c r="K241" s="34" t="s">
        <v>19</v>
      </c>
      <c r="L241" s="74"/>
    </row>
    <row r="242" s="23" customFormat="1" ht="30.95" customHeight="1" spans="1:12">
      <c r="A242" s="72"/>
      <c r="B242" s="73"/>
      <c r="C242" s="74"/>
      <c r="D242" s="74"/>
      <c r="E242" s="74">
        <v>8.62336</v>
      </c>
      <c r="F242" s="73" t="s">
        <v>385</v>
      </c>
      <c r="G242" s="74">
        <v>8.62336</v>
      </c>
      <c r="H242" s="73" t="s">
        <v>78</v>
      </c>
      <c r="I242" s="74">
        <v>8.62336</v>
      </c>
      <c r="J242" s="74"/>
      <c r="K242" s="34" t="s">
        <v>19</v>
      </c>
      <c r="L242" s="74"/>
    </row>
    <row r="243" s="23" customFormat="1" ht="30.95" customHeight="1" spans="1:12">
      <c r="A243" s="72"/>
      <c r="B243" s="73"/>
      <c r="C243" s="74"/>
      <c r="D243" s="74"/>
      <c r="E243" s="74">
        <v>7.91334</v>
      </c>
      <c r="F243" s="73" t="s">
        <v>386</v>
      </c>
      <c r="G243" s="74">
        <v>7.91334</v>
      </c>
      <c r="H243" s="73" t="s">
        <v>23</v>
      </c>
      <c r="I243" s="74">
        <v>7.91334</v>
      </c>
      <c r="J243" s="74"/>
      <c r="K243" s="34" t="s">
        <v>19</v>
      </c>
      <c r="L243" s="74"/>
    </row>
    <row r="244" s="23" customFormat="1" ht="30.95" customHeight="1" spans="1:15">
      <c r="A244" s="76">
        <v>5</v>
      </c>
      <c r="B244" s="77" t="s">
        <v>347</v>
      </c>
      <c r="C244" s="77" t="s">
        <v>387</v>
      </c>
      <c r="D244" s="78">
        <v>75</v>
      </c>
      <c r="E244" s="74">
        <v>8.9619</v>
      </c>
      <c r="F244" s="73" t="s">
        <v>388</v>
      </c>
      <c r="G244" s="74">
        <v>8.9619</v>
      </c>
      <c r="H244" s="73" t="s">
        <v>226</v>
      </c>
      <c r="I244" s="74">
        <v>8.9619</v>
      </c>
      <c r="J244" s="78">
        <v>0</v>
      </c>
      <c r="K244" s="34" t="s">
        <v>19</v>
      </c>
      <c r="L244" s="78"/>
      <c r="M244" s="80"/>
      <c r="N244" s="80"/>
      <c r="O244" s="80"/>
    </row>
    <row r="245" s="23" customFormat="1" ht="30.95" customHeight="1" spans="1:15">
      <c r="A245" s="76"/>
      <c r="B245" s="77"/>
      <c r="C245" s="77"/>
      <c r="D245" s="78"/>
      <c r="E245" s="74">
        <v>9.9375</v>
      </c>
      <c r="F245" s="73" t="s">
        <v>389</v>
      </c>
      <c r="G245" s="74">
        <v>9.9375</v>
      </c>
      <c r="H245" s="73" t="s">
        <v>226</v>
      </c>
      <c r="I245" s="74">
        <v>9.9375</v>
      </c>
      <c r="J245" s="78"/>
      <c r="K245" s="34" t="s">
        <v>19</v>
      </c>
      <c r="L245" s="78"/>
      <c r="M245" s="80"/>
      <c r="N245" s="80"/>
      <c r="O245" s="80"/>
    </row>
    <row r="246" s="23" customFormat="1" ht="30.95" customHeight="1" spans="1:15">
      <c r="A246" s="76"/>
      <c r="B246" s="77"/>
      <c r="C246" s="77"/>
      <c r="D246" s="78"/>
      <c r="E246" s="74">
        <v>10</v>
      </c>
      <c r="F246" s="73" t="s">
        <v>390</v>
      </c>
      <c r="G246" s="74">
        <v>10</v>
      </c>
      <c r="H246" s="73" t="s">
        <v>226</v>
      </c>
      <c r="I246" s="74">
        <v>10</v>
      </c>
      <c r="J246" s="78"/>
      <c r="K246" s="34" t="s">
        <v>19</v>
      </c>
      <c r="L246" s="78"/>
      <c r="M246" s="80"/>
      <c r="N246" s="80"/>
      <c r="O246" s="80"/>
    </row>
    <row r="247" s="23" customFormat="1" ht="30.95" customHeight="1" spans="1:15">
      <c r="A247" s="76"/>
      <c r="B247" s="77"/>
      <c r="C247" s="77"/>
      <c r="D247" s="78"/>
      <c r="E247" s="74">
        <v>5.47</v>
      </c>
      <c r="F247" s="73" t="s">
        <v>391</v>
      </c>
      <c r="G247" s="74">
        <v>5.47</v>
      </c>
      <c r="H247" s="73" t="s">
        <v>392</v>
      </c>
      <c r="I247" s="74">
        <v>5.47</v>
      </c>
      <c r="J247" s="78"/>
      <c r="K247" s="34" t="s">
        <v>19</v>
      </c>
      <c r="L247" s="78"/>
      <c r="M247" s="80"/>
      <c r="N247" s="80"/>
      <c r="O247" s="80"/>
    </row>
    <row r="248" s="23" customFormat="1" ht="30.95" customHeight="1" spans="1:15">
      <c r="A248" s="76"/>
      <c r="B248" s="77"/>
      <c r="C248" s="77"/>
      <c r="D248" s="78"/>
      <c r="E248" s="74">
        <v>1.7489</v>
      </c>
      <c r="F248" s="73" t="s">
        <v>393</v>
      </c>
      <c r="G248" s="74">
        <v>1.7489</v>
      </c>
      <c r="H248" s="73" t="s">
        <v>338</v>
      </c>
      <c r="I248" s="73">
        <v>1.7489</v>
      </c>
      <c r="J248" s="78"/>
      <c r="K248" s="34" t="s">
        <v>19</v>
      </c>
      <c r="L248" s="78"/>
      <c r="M248" s="80"/>
      <c r="N248" s="80"/>
      <c r="O248" s="80"/>
    </row>
    <row r="249" s="23" customFormat="1" ht="30.95" customHeight="1" spans="1:15">
      <c r="A249" s="76"/>
      <c r="B249" s="77"/>
      <c r="C249" s="77"/>
      <c r="D249" s="78"/>
      <c r="E249" s="74">
        <v>20</v>
      </c>
      <c r="F249" s="73" t="s">
        <v>394</v>
      </c>
      <c r="G249" s="74">
        <v>20</v>
      </c>
      <c r="H249" s="73" t="s">
        <v>338</v>
      </c>
      <c r="I249" s="73">
        <v>20</v>
      </c>
      <c r="J249" s="78"/>
      <c r="K249" s="34" t="s">
        <v>19</v>
      </c>
      <c r="L249" s="78"/>
      <c r="M249" s="80"/>
      <c r="N249" s="80"/>
      <c r="O249" s="80"/>
    </row>
    <row r="250" s="23" customFormat="1" ht="30.95" customHeight="1" spans="1:15">
      <c r="A250" s="76"/>
      <c r="B250" s="77"/>
      <c r="C250" s="77"/>
      <c r="D250" s="78"/>
      <c r="E250" s="74">
        <v>9.9575</v>
      </c>
      <c r="F250" s="73" t="s">
        <v>395</v>
      </c>
      <c r="G250" s="74">
        <v>9.9575</v>
      </c>
      <c r="H250" s="73" t="s">
        <v>78</v>
      </c>
      <c r="I250" s="73">
        <v>9.9575</v>
      </c>
      <c r="J250" s="78"/>
      <c r="K250" s="34" t="s">
        <v>19</v>
      </c>
      <c r="L250" s="78"/>
      <c r="M250" s="80"/>
      <c r="N250" s="80"/>
      <c r="O250" s="80"/>
    </row>
    <row r="251" s="23" customFormat="1" ht="30.95" customHeight="1" spans="1:15">
      <c r="A251" s="76" t="s">
        <v>367</v>
      </c>
      <c r="B251" s="77" t="s">
        <v>347</v>
      </c>
      <c r="C251" s="77" t="s">
        <v>387</v>
      </c>
      <c r="D251" s="78" t="s">
        <v>368</v>
      </c>
      <c r="E251" s="74">
        <v>5.5142</v>
      </c>
      <c r="F251" s="73" t="s">
        <v>396</v>
      </c>
      <c r="G251" s="74">
        <v>5.5142</v>
      </c>
      <c r="H251" s="73" t="s">
        <v>78</v>
      </c>
      <c r="I251" s="73">
        <v>5.5142</v>
      </c>
      <c r="J251" s="78">
        <v>0</v>
      </c>
      <c r="K251" s="34" t="s">
        <v>19</v>
      </c>
      <c r="L251" s="78"/>
      <c r="M251" s="80"/>
      <c r="N251" s="80"/>
      <c r="O251" s="80"/>
    </row>
    <row r="252" s="23" customFormat="1" ht="30.95" customHeight="1" spans="1:15">
      <c r="A252" s="76"/>
      <c r="B252" s="77"/>
      <c r="C252" s="77"/>
      <c r="D252" s="78"/>
      <c r="E252" s="74">
        <v>3.41</v>
      </c>
      <c r="F252" s="73" t="s">
        <v>397</v>
      </c>
      <c r="G252" s="74">
        <v>3.41</v>
      </c>
      <c r="H252" s="73" t="s">
        <v>338</v>
      </c>
      <c r="I252" s="73">
        <v>3.41</v>
      </c>
      <c r="J252" s="78"/>
      <c r="K252" s="34" t="s">
        <v>19</v>
      </c>
      <c r="L252" s="78"/>
      <c r="M252" s="80"/>
      <c r="N252" s="80"/>
      <c r="O252" s="80"/>
    </row>
    <row r="253" s="23" customFormat="1" ht="30.95" customHeight="1" spans="1:15">
      <c r="A253" s="72">
        <v>6</v>
      </c>
      <c r="B253" s="73" t="s">
        <v>347</v>
      </c>
      <c r="C253" s="73" t="s">
        <v>398</v>
      </c>
      <c r="D253" s="74">
        <v>75</v>
      </c>
      <c r="E253" s="74">
        <v>46.6886</v>
      </c>
      <c r="F253" s="73" t="s">
        <v>399</v>
      </c>
      <c r="G253" s="74">
        <v>46.6886</v>
      </c>
      <c r="H253" s="73"/>
      <c r="I253" s="74">
        <v>46.6886</v>
      </c>
      <c r="J253" s="74">
        <v>0</v>
      </c>
      <c r="K253" s="34" t="s">
        <v>19</v>
      </c>
      <c r="L253" s="74"/>
      <c r="M253" s="80"/>
      <c r="N253" s="80"/>
      <c r="O253" s="80"/>
    </row>
    <row r="254" s="23" customFormat="1" ht="30.95" customHeight="1" spans="1:15">
      <c r="A254" s="72"/>
      <c r="B254" s="73"/>
      <c r="C254" s="74"/>
      <c r="D254" s="74"/>
      <c r="E254" s="74">
        <v>0.8943</v>
      </c>
      <c r="F254" s="73" t="s">
        <v>400</v>
      </c>
      <c r="G254" s="74">
        <v>0.8943</v>
      </c>
      <c r="H254" s="73"/>
      <c r="I254" s="74">
        <v>0.8943</v>
      </c>
      <c r="J254" s="74"/>
      <c r="K254" s="34" t="s">
        <v>19</v>
      </c>
      <c r="L254" s="74"/>
      <c r="M254" s="80"/>
      <c r="N254" s="80"/>
      <c r="O254" s="80"/>
    </row>
    <row r="255" s="23" customFormat="1" ht="30.95" customHeight="1" spans="1:15">
      <c r="A255" s="72"/>
      <c r="B255" s="73"/>
      <c r="C255" s="74"/>
      <c r="D255" s="74"/>
      <c r="E255" s="74">
        <v>12.1632</v>
      </c>
      <c r="F255" s="73" t="s">
        <v>396</v>
      </c>
      <c r="G255" s="74">
        <v>12.1632</v>
      </c>
      <c r="H255" s="73" t="s">
        <v>23</v>
      </c>
      <c r="I255" s="74">
        <v>12.1632</v>
      </c>
      <c r="J255" s="74"/>
      <c r="K255" s="34" t="s">
        <v>19</v>
      </c>
      <c r="L255" s="74"/>
      <c r="M255" s="80"/>
      <c r="N255" s="80"/>
      <c r="O255" s="80"/>
    </row>
    <row r="256" s="23" customFormat="1" ht="30.95" customHeight="1" spans="1:15">
      <c r="A256" s="72"/>
      <c r="B256" s="73"/>
      <c r="C256" s="74"/>
      <c r="D256" s="74"/>
      <c r="E256" s="74">
        <v>0.8388</v>
      </c>
      <c r="F256" s="73" t="s">
        <v>401</v>
      </c>
      <c r="G256" s="74">
        <v>0.8388</v>
      </c>
      <c r="H256" s="73" t="s">
        <v>23</v>
      </c>
      <c r="I256" s="74">
        <v>0.8388</v>
      </c>
      <c r="J256" s="74"/>
      <c r="K256" s="34" t="s">
        <v>19</v>
      </c>
      <c r="L256" s="74"/>
      <c r="M256" s="80"/>
      <c r="N256" s="80"/>
      <c r="O256" s="80"/>
    </row>
    <row r="257" s="23" customFormat="1" ht="30.95" customHeight="1" spans="1:15">
      <c r="A257" s="72"/>
      <c r="B257" s="73"/>
      <c r="C257" s="74"/>
      <c r="D257" s="74"/>
      <c r="E257" s="74">
        <v>14.4151</v>
      </c>
      <c r="F257" s="73" t="s">
        <v>402</v>
      </c>
      <c r="G257" s="74">
        <v>14.4151</v>
      </c>
      <c r="H257" s="73" t="s">
        <v>403</v>
      </c>
      <c r="I257" s="74">
        <v>14.4151</v>
      </c>
      <c r="J257" s="74"/>
      <c r="K257" s="34" t="s">
        <v>19</v>
      </c>
      <c r="L257" s="74"/>
      <c r="M257" s="80"/>
      <c r="N257" s="80"/>
      <c r="O257" s="80"/>
    </row>
    <row r="258" s="23" customFormat="1" ht="30.95" customHeight="1" spans="1:15">
      <c r="A258" s="72">
        <v>7</v>
      </c>
      <c r="B258" s="73" t="s">
        <v>347</v>
      </c>
      <c r="C258" s="73" t="s">
        <v>404</v>
      </c>
      <c r="D258" s="74">
        <v>75</v>
      </c>
      <c r="E258" s="74">
        <v>1.324</v>
      </c>
      <c r="F258" s="73" t="s">
        <v>405</v>
      </c>
      <c r="G258" s="74">
        <v>1.324</v>
      </c>
      <c r="H258" s="73" t="s">
        <v>226</v>
      </c>
      <c r="I258" s="74">
        <v>1.324</v>
      </c>
      <c r="J258" s="74">
        <v>0</v>
      </c>
      <c r="K258" s="34" t="s">
        <v>19</v>
      </c>
      <c r="L258" s="74"/>
      <c r="M258" s="80"/>
      <c r="N258" s="80"/>
      <c r="O258" s="80"/>
    </row>
    <row r="259" s="23" customFormat="1" ht="30.95" customHeight="1" spans="1:15">
      <c r="A259" s="72"/>
      <c r="B259" s="73"/>
      <c r="C259" s="74"/>
      <c r="D259" s="74"/>
      <c r="E259" s="74">
        <v>3.8711</v>
      </c>
      <c r="F259" s="73" t="s">
        <v>406</v>
      </c>
      <c r="G259" s="74">
        <v>3.8711</v>
      </c>
      <c r="H259" s="73" t="s">
        <v>51</v>
      </c>
      <c r="I259" s="74">
        <v>3.8711</v>
      </c>
      <c r="J259" s="74"/>
      <c r="K259" s="34" t="s">
        <v>19</v>
      </c>
      <c r="L259" s="74"/>
      <c r="M259" s="80"/>
      <c r="N259" s="80"/>
      <c r="O259" s="80"/>
    </row>
    <row r="260" s="23" customFormat="1" ht="30.95" customHeight="1" spans="1:15">
      <c r="A260" s="72"/>
      <c r="B260" s="73"/>
      <c r="C260" s="74"/>
      <c r="D260" s="74"/>
      <c r="E260" s="74">
        <v>57.63</v>
      </c>
      <c r="F260" s="73" t="s">
        <v>407</v>
      </c>
      <c r="G260" s="74">
        <v>57.63</v>
      </c>
      <c r="H260" s="73" t="s">
        <v>78</v>
      </c>
      <c r="I260" s="74">
        <v>57.63</v>
      </c>
      <c r="J260" s="74"/>
      <c r="K260" s="34" t="s">
        <v>19</v>
      </c>
      <c r="L260" s="74"/>
      <c r="M260" s="80"/>
      <c r="N260" s="80"/>
      <c r="O260" s="80"/>
    </row>
    <row r="261" s="23" customFormat="1" ht="30.95" customHeight="1" spans="1:15">
      <c r="A261" s="72"/>
      <c r="B261" s="73"/>
      <c r="C261" s="74"/>
      <c r="D261" s="74"/>
      <c r="E261" s="74">
        <v>6.0778</v>
      </c>
      <c r="F261" s="73" t="s">
        <v>369</v>
      </c>
      <c r="G261" s="74">
        <v>6.0778</v>
      </c>
      <c r="H261" s="73" t="s">
        <v>78</v>
      </c>
      <c r="I261" s="74">
        <v>6.0778</v>
      </c>
      <c r="J261" s="74"/>
      <c r="K261" s="34" t="s">
        <v>19</v>
      </c>
      <c r="L261" s="74"/>
      <c r="M261" s="80"/>
      <c r="N261" s="80"/>
      <c r="O261" s="80"/>
    </row>
    <row r="262" s="23" customFormat="1" ht="30.95" customHeight="1" spans="1:15">
      <c r="A262" s="72"/>
      <c r="B262" s="73"/>
      <c r="C262" s="74"/>
      <c r="D262" s="74"/>
      <c r="E262" s="74">
        <v>1.7476</v>
      </c>
      <c r="F262" s="73" t="s">
        <v>408</v>
      </c>
      <c r="G262" s="74">
        <v>1.7476</v>
      </c>
      <c r="H262" s="73" t="s">
        <v>57</v>
      </c>
      <c r="I262" s="74">
        <v>1.7476</v>
      </c>
      <c r="J262" s="74"/>
      <c r="K262" s="34" t="s">
        <v>19</v>
      </c>
      <c r="L262" s="74"/>
      <c r="M262" s="80"/>
      <c r="N262" s="80"/>
      <c r="O262" s="80"/>
    </row>
    <row r="263" s="23" customFormat="1" ht="30.95" customHeight="1" spans="1:15">
      <c r="A263" s="72"/>
      <c r="B263" s="73"/>
      <c r="C263" s="74"/>
      <c r="D263" s="74"/>
      <c r="E263" s="74">
        <v>4.3495</v>
      </c>
      <c r="F263" s="73" t="s">
        <v>409</v>
      </c>
      <c r="G263" s="74">
        <v>4.3495</v>
      </c>
      <c r="H263" s="73" t="s">
        <v>173</v>
      </c>
      <c r="I263" s="74">
        <v>4.3495</v>
      </c>
      <c r="J263" s="74"/>
      <c r="K263" s="34" t="s">
        <v>19</v>
      </c>
      <c r="L263" s="74"/>
      <c r="M263" s="80"/>
      <c r="N263" s="80"/>
      <c r="O263" s="80"/>
    </row>
    <row r="264" s="23" customFormat="1" ht="30.95" customHeight="1" spans="1:15">
      <c r="A264" s="72">
        <v>8</v>
      </c>
      <c r="B264" s="73" t="s">
        <v>347</v>
      </c>
      <c r="C264" s="73" t="s">
        <v>410</v>
      </c>
      <c r="D264" s="74">
        <v>75</v>
      </c>
      <c r="E264" s="74">
        <v>0.336</v>
      </c>
      <c r="F264" s="73" t="s">
        <v>411</v>
      </c>
      <c r="G264" s="74">
        <v>0.336</v>
      </c>
      <c r="H264" s="73" t="s">
        <v>412</v>
      </c>
      <c r="I264" s="74">
        <v>0.336</v>
      </c>
      <c r="J264" s="74">
        <v>0</v>
      </c>
      <c r="K264" s="34" t="s">
        <v>19</v>
      </c>
      <c r="L264" s="74"/>
      <c r="M264" s="80"/>
      <c r="N264" s="80"/>
      <c r="O264" s="80"/>
    </row>
    <row r="265" s="23" customFormat="1" ht="30.95" customHeight="1" spans="1:15">
      <c r="A265" s="72"/>
      <c r="B265" s="73"/>
      <c r="C265" s="74"/>
      <c r="D265" s="74"/>
      <c r="E265" s="74">
        <v>3.45</v>
      </c>
      <c r="F265" s="73" t="s">
        <v>413</v>
      </c>
      <c r="G265" s="74">
        <v>3.45</v>
      </c>
      <c r="H265" s="73" t="s">
        <v>36</v>
      </c>
      <c r="I265" s="74">
        <v>3.45</v>
      </c>
      <c r="J265" s="74"/>
      <c r="K265" s="34" t="s">
        <v>19</v>
      </c>
      <c r="L265" s="74"/>
      <c r="M265" s="80"/>
      <c r="N265" s="80"/>
      <c r="O265" s="80"/>
    </row>
    <row r="266" s="23" customFormat="1" ht="30.95" customHeight="1" spans="1:15">
      <c r="A266" s="72"/>
      <c r="B266" s="73"/>
      <c r="C266" s="74"/>
      <c r="D266" s="74"/>
      <c r="E266" s="72">
        <v>9.5252</v>
      </c>
      <c r="F266" s="75" t="s">
        <v>414</v>
      </c>
      <c r="G266" s="72">
        <v>9.5252</v>
      </c>
      <c r="H266" s="73" t="s">
        <v>170</v>
      </c>
      <c r="I266" s="72">
        <v>9.5252</v>
      </c>
      <c r="J266" s="74"/>
      <c r="K266" s="34" t="s">
        <v>19</v>
      </c>
      <c r="L266" s="74"/>
      <c r="M266" s="80"/>
      <c r="N266" s="80"/>
      <c r="O266" s="80"/>
    </row>
    <row r="267" s="23" customFormat="1" ht="30.95" customHeight="1" spans="1:15">
      <c r="A267" s="72"/>
      <c r="B267" s="73"/>
      <c r="C267" s="74"/>
      <c r="D267" s="74"/>
      <c r="E267" s="72">
        <v>19.6312</v>
      </c>
      <c r="F267" s="75" t="s">
        <v>415</v>
      </c>
      <c r="G267" s="72">
        <v>19.6312</v>
      </c>
      <c r="H267" s="73" t="s">
        <v>23</v>
      </c>
      <c r="I267" s="72">
        <v>19.6312</v>
      </c>
      <c r="J267" s="74"/>
      <c r="K267" s="34" t="s">
        <v>19</v>
      </c>
      <c r="L267" s="74"/>
      <c r="M267" s="80"/>
      <c r="N267" s="80"/>
      <c r="O267" s="80"/>
    </row>
    <row r="268" s="23" customFormat="1" ht="30.95" customHeight="1" spans="1:15">
      <c r="A268" s="72"/>
      <c r="B268" s="73"/>
      <c r="C268" s="74"/>
      <c r="D268" s="74"/>
      <c r="E268" s="72">
        <v>1.89</v>
      </c>
      <c r="F268" s="75" t="s">
        <v>416</v>
      </c>
      <c r="G268" s="72">
        <v>1.89</v>
      </c>
      <c r="H268" s="75" t="s">
        <v>28</v>
      </c>
      <c r="I268" s="72">
        <v>1.89</v>
      </c>
      <c r="J268" s="74"/>
      <c r="K268" s="34" t="s">
        <v>19</v>
      </c>
      <c r="L268" s="74"/>
      <c r="M268" s="80"/>
      <c r="N268" s="80"/>
      <c r="O268" s="80"/>
    </row>
    <row r="269" s="23" customFormat="1" ht="30.95" customHeight="1" spans="1:15">
      <c r="A269" s="72"/>
      <c r="B269" s="73"/>
      <c r="C269" s="74"/>
      <c r="D269" s="74"/>
      <c r="E269" s="72">
        <v>0.8388</v>
      </c>
      <c r="F269" s="75" t="s">
        <v>417</v>
      </c>
      <c r="G269" s="72">
        <v>0.8388</v>
      </c>
      <c r="H269" s="75" t="s">
        <v>23</v>
      </c>
      <c r="I269" s="72">
        <v>0.8388</v>
      </c>
      <c r="J269" s="74"/>
      <c r="K269" s="34" t="s">
        <v>19</v>
      </c>
      <c r="L269" s="74"/>
      <c r="M269" s="80"/>
      <c r="N269" s="80"/>
      <c r="O269" s="80"/>
    </row>
    <row r="270" s="23" customFormat="1" ht="30.95" customHeight="1" spans="1:12">
      <c r="A270" s="72"/>
      <c r="B270" s="73"/>
      <c r="C270" s="74"/>
      <c r="D270" s="74"/>
      <c r="E270" s="72">
        <v>39.3288</v>
      </c>
      <c r="F270" s="75" t="s">
        <v>396</v>
      </c>
      <c r="G270" s="72">
        <v>39.3288</v>
      </c>
      <c r="H270" s="75" t="s">
        <v>23</v>
      </c>
      <c r="I270" s="72">
        <v>39.3288</v>
      </c>
      <c r="J270" s="74"/>
      <c r="K270" s="34" t="s">
        <v>19</v>
      </c>
      <c r="L270" s="74"/>
    </row>
    <row r="271" s="18" customFormat="1" ht="30" customHeight="1" spans="1:12">
      <c r="A271" s="33" t="s">
        <v>418</v>
      </c>
      <c r="B271" s="33" t="s">
        <v>419</v>
      </c>
      <c r="C271" s="33"/>
      <c r="D271" s="33">
        <f>SUM(D272)</f>
        <v>75</v>
      </c>
      <c r="E271" s="33">
        <f>SUM(E272:E278)</f>
        <v>75</v>
      </c>
      <c r="F271" s="33">
        <f>SUM(F272)</f>
        <v>0</v>
      </c>
      <c r="G271" s="33">
        <f>SUM(G272:G278)</f>
        <v>75</v>
      </c>
      <c r="H271" s="33">
        <f>SUM(H272)</f>
        <v>0</v>
      </c>
      <c r="I271" s="33">
        <f>SUM(I272)</f>
        <v>75</v>
      </c>
      <c r="J271" s="33">
        <f>SUM(J272)</f>
        <v>0</v>
      </c>
      <c r="K271" s="34" t="s">
        <v>19</v>
      </c>
      <c r="L271" s="34"/>
    </row>
    <row r="272" s="24" customFormat="1" ht="30" customHeight="1" spans="1:12">
      <c r="A272" s="36">
        <v>40</v>
      </c>
      <c r="B272" s="36" t="s">
        <v>15</v>
      </c>
      <c r="C272" s="36" t="s">
        <v>420</v>
      </c>
      <c r="D272" s="36">
        <v>75</v>
      </c>
      <c r="E272" s="40">
        <v>4.22</v>
      </c>
      <c r="F272" s="34" t="s">
        <v>421</v>
      </c>
      <c r="G272" s="40">
        <v>4.22</v>
      </c>
      <c r="H272" s="39" t="s">
        <v>422</v>
      </c>
      <c r="I272" s="70">
        <v>75</v>
      </c>
      <c r="J272" s="36">
        <f>D272-I272</f>
        <v>0</v>
      </c>
      <c r="K272" s="34" t="s">
        <v>19</v>
      </c>
      <c r="L272" s="46"/>
    </row>
    <row r="273" s="24" customFormat="1" ht="30" customHeight="1" spans="1:12">
      <c r="A273" s="36"/>
      <c r="B273" s="36"/>
      <c r="C273" s="36"/>
      <c r="D273" s="36"/>
      <c r="E273" s="70">
        <v>30</v>
      </c>
      <c r="F273" s="36" t="s">
        <v>423</v>
      </c>
      <c r="G273" s="70">
        <v>30</v>
      </c>
      <c r="H273" s="43" t="s">
        <v>424</v>
      </c>
      <c r="I273" s="70"/>
      <c r="J273" s="36"/>
      <c r="K273" s="34" t="s">
        <v>19</v>
      </c>
      <c r="L273" s="46"/>
    </row>
    <row r="274" s="24" customFormat="1" ht="30" customHeight="1" spans="1:12">
      <c r="A274" s="36"/>
      <c r="B274" s="36"/>
      <c r="C274" s="36"/>
      <c r="D274" s="36"/>
      <c r="E274" s="70">
        <v>1.07</v>
      </c>
      <c r="F274" s="36" t="s">
        <v>425</v>
      </c>
      <c r="G274" s="70">
        <v>1.07</v>
      </c>
      <c r="H274" s="43" t="s">
        <v>337</v>
      </c>
      <c r="I274" s="70"/>
      <c r="J274" s="36"/>
      <c r="K274" s="34" t="s">
        <v>19</v>
      </c>
      <c r="L274" s="46"/>
    </row>
    <row r="275" s="24" customFormat="1" ht="30" customHeight="1" spans="1:12">
      <c r="A275" s="36"/>
      <c r="B275" s="36"/>
      <c r="C275" s="36"/>
      <c r="D275" s="36"/>
      <c r="E275" s="70">
        <v>0.86</v>
      </c>
      <c r="F275" s="34" t="s">
        <v>426</v>
      </c>
      <c r="G275" s="70">
        <v>0.86</v>
      </c>
      <c r="H275" s="43" t="s">
        <v>427</v>
      </c>
      <c r="I275" s="70"/>
      <c r="J275" s="36"/>
      <c r="K275" s="34" t="s">
        <v>19</v>
      </c>
      <c r="L275" s="46"/>
    </row>
    <row r="276" s="24" customFormat="1" ht="30" customHeight="1" spans="1:12">
      <c r="A276" s="36"/>
      <c r="B276" s="36"/>
      <c r="C276" s="36"/>
      <c r="D276" s="36"/>
      <c r="E276" s="70">
        <v>2.4458</v>
      </c>
      <c r="F276" s="36" t="s">
        <v>428</v>
      </c>
      <c r="G276" s="70">
        <v>2.4458</v>
      </c>
      <c r="H276" s="43" t="s">
        <v>337</v>
      </c>
      <c r="I276" s="70"/>
      <c r="J276" s="36"/>
      <c r="K276" s="34" t="s">
        <v>19</v>
      </c>
      <c r="L276" s="46"/>
    </row>
    <row r="277" s="24" customFormat="1" ht="27" customHeight="1" spans="1:12">
      <c r="A277" s="36"/>
      <c r="B277" s="36"/>
      <c r="C277" s="36"/>
      <c r="D277" s="36"/>
      <c r="E277" s="70">
        <v>10</v>
      </c>
      <c r="F277" s="36" t="s">
        <v>429</v>
      </c>
      <c r="G277" s="70">
        <v>10</v>
      </c>
      <c r="H277" s="43" t="s">
        <v>23</v>
      </c>
      <c r="I277" s="70"/>
      <c r="J277" s="36"/>
      <c r="K277" s="34" t="s">
        <v>19</v>
      </c>
      <c r="L277" s="82"/>
    </row>
    <row r="278" s="24" customFormat="1" ht="23" customHeight="1" spans="1:12">
      <c r="A278" s="36"/>
      <c r="B278" s="36"/>
      <c r="C278" s="36"/>
      <c r="D278" s="36"/>
      <c r="E278" s="70">
        <v>26.4042</v>
      </c>
      <c r="F278" s="36" t="s">
        <v>430</v>
      </c>
      <c r="G278" s="70">
        <v>26.4042</v>
      </c>
      <c r="H278" s="43" t="s">
        <v>23</v>
      </c>
      <c r="I278" s="70"/>
      <c r="J278" s="36"/>
      <c r="K278" s="34" t="s">
        <v>19</v>
      </c>
      <c r="L278" s="82"/>
    </row>
    <row r="279" s="18" customFormat="1" ht="30" customHeight="1" spans="1:12">
      <c r="A279" s="33" t="s">
        <v>431</v>
      </c>
      <c r="B279" s="33" t="s">
        <v>432</v>
      </c>
      <c r="C279" s="33"/>
      <c r="D279" s="33">
        <f>SUM(D280:D306)</f>
        <v>225</v>
      </c>
      <c r="E279" s="33">
        <f>SUM(E280:E306)</f>
        <v>224.99994</v>
      </c>
      <c r="F279" s="33"/>
      <c r="G279" s="33">
        <f>SUM(G280:G306)</f>
        <v>225</v>
      </c>
      <c r="H279" s="33"/>
      <c r="I279" s="33">
        <f>SUM(I280:I306)</f>
        <v>225</v>
      </c>
      <c r="J279" s="33">
        <f>SUM(J280:J306)</f>
        <v>0</v>
      </c>
      <c r="K279" s="34" t="s">
        <v>19</v>
      </c>
      <c r="L279" s="34"/>
    </row>
    <row r="280" s="18" customFormat="1" ht="25" customHeight="1" spans="1:12">
      <c r="A280" s="36">
        <v>41</v>
      </c>
      <c r="B280" s="36" t="s">
        <v>433</v>
      </c>
      <c r="C280" s="36" t="s">
        <v>434</v>
      </c>
      <c r="D280" s="36">
        <v>75</v>
      </c>
      <c r="E280" s="34">
        <v>1.592</v>
      </c>
      <c r="F280" s="34" t="s">
        <v>34</v>
      </c>
      <c r="G280" s="34">
        <v>1.592</v>
      </c>
      <c r="H280" s="34" t="s">
        <v>435</v>
      </c>
      <c r="I280" s="36">
        <v>75</v>
      </c>
      <c r="J280" s="36">
        <f>D280-I280</f>
        <v>0</v>
      </c>
      <c r="K280" s="34" t="s">
        <v>19</v>
      </c>
      <c r="L280" s="34"/>
    </row>
    <row r="281" s="18" customFormat="1" ht="29" customHeight="1" spans="1:12">
      <c r="A281" s="36"/>
      <c r="B281" s="36"/>
      <c r="C281" s="36"/>
      <c r="D281" s="36"/>
      <c r="E281" s="34">
        <v>0.771</v>
      </c>
      <c r="F281" s="34" t="s">
        <v>436</v>
      </c>
      <c r="G281" s="34">
        <v>0.771</v>
      </c>
      <c r="H281" s="34" t="s">
        <v>215</v>
      </c>
      <c r="I281" s="36"/>
      <c r="J281" s="36"/>
      <c r="K281" s="34" t="s">
        <v>19</v>
      </c>
      <c r="L281" s="34"/>
    </row>
    <row r="282" s="18" customFormat="1" ht="23" customHeight="1" spans="1:12">
      <c r="A282" s="36"/>
      <c r="B282" s="36"/>
      <c r="C282" s="36"/>
      <c r="D282" s="36"/>
      <c r="E282" s="34">
        <v>0.7006</v>
      </c>
      <c r="F282" s="34" t="s">
        <v>437</v>
      </c>
      <c r="G282" s="34">
        <v>0.7006</v>
      </c>
      <c r="H282" s="34" t="s">
        <v>215</v>
      </c>
      <c r="I282" s="36"/>
      <c r="J282" s="36"/>
      <c r="K282" s="34" t="s">
        <v>19</v>
      </c>
      <c r="L282" s="34"/>
    </row>
    <row r="283" s="18" customFormat="1" ht="24" customHeight="1" spans="1:12">
      <c r="A283" s="36"/>
      <c r="B283" s="36"/>
      <c r="C283" s="36"/>
      <c r="D283" s="36"/>
      <c r="E283" s="34">
        <v>2.9787</v>
      </c>
      <c r="F283" s="34" t="s">
        <v>438</v>
      </c>
      <c r="G283" s="34">
        <v>2.9787</v>
      </c>
      <c r="H283" s="34" t="s">
        <v>439</v>
      </c>
      <c r="I283" s="36"/>
      <c r="J283" s="36"/>
      <c r="K283" s="34" t="s">
        <v>19</v>
      </c>
      <c r="L283" s="34"/>
    </row>
    <row r="284" s="18" customFormat="1" ht="29" customHeight="1" spans="1:12">
      <c r="A284" s="36"/>
      <c r="B284" s="36"/>
      <c r="C284" s="36"/>
      <c r="D284" s="36"/>
      <c r="E284" s="34">
        <v>8.7566</v>
      </c>
      <c r="F284" s="34" t="s">
        <v>440</v>
      </c>
      <c r="G284" s="34">
        <v>8.7566</v>
      </c>
      <c r="H284" s="34" t="s">
        <v>439</v>
      </c>
      <c r="I284" s="36"/>
      <c r="J284" s="36"/>
      <c r="K284" s="34" t="s">
        <v>19</v>
      </c>
      <c r="L284" s="34"/>
    </row>
    <row r="285" s="18" customFormat="1" ht="24" customHeight="1" spans="1:12">
      <c r="A285" s="36"/>
      <c r="B285" s="36"/>
      <c r="C285" s="36"/>
      <c r="D285" s="36"/>
      <c r="E285" s="34">
        <v>9.5251</v>
      </c>
      <c r="F285" s="34" t="s">
        <v>441</v>
      </c>
      <c r="G285" s="34">
        <v>9.5251</v>
      </c>
      <c r="H285" s="34" t="s">
        <v>439</v>
      </c>
      <c r="I285" s="36"/>
      <c r="J285" s="36"/>
      <c r="K285" s="34" t="s">
        <v>19</v>
      </c>
      <c r="L285" s="34"/>
    </row>
    <row r="286" s="18" customFormat="1" ht="21" customHeight="1" spans="1:12">
      <c r="A286" s="36"/>
      <c r="B286" s="36"/>
      <c r="C286" s="36"/>
      <c r="D286" s="36"/>
      <c r="E286" s="34">
        <v>1.7373</v>
      </c>
      <c r="F286" s="34" t="s">
        <v>442</v>
      </c>
      <c r="G286" s="34">
        <v>1.7373</v>
      </c>
      <c r="H286" s="34" t="s">
        <v>439</v>
      </c>
      <c r="I286" s="36"/>
      <c r="J286" s="36"/>
      <c r="K286" s="34" t="s">
        <v>19</v>
      </c>
      <c r="L286" s="34"/>
    </row>
    <row r="287" s="18" customFormat="1" ht="29" customHeight="1" spans="1:12">
      <c r="A287" s="36"/>
      <c r="B287" s="36"/>
      <c r="C287" s="36"/>
      <c r="D287" s="36"/>
      <c r="E287" s="34">
        <v>1.651537</v>
      </c>
      <c r="F287" s="34" t="s">
        <v>443</v>
      </c>
      <c r="G287" s="34">
        <v>1.651537</v>
      </c>
      <c r="H287" s="34" t="s">
        <v>439</v>
      </c>
      <c r="I287" s="36"/>
      <c r="J287" s="36"/>
      <c r="K287" s="34" t="s">
        <v>19</v>
      </c>
      <c r="L287" s="34"/>
    </row>
    <row r="288" s="18" customFormat="1" ht="24" customHeight="1" spans="1:12">
      <c r="A288" s="36"/>
      <c r="B288" s="36"/>
      <c r="C288" s="36"/>
      <c r="D288" s="36"/>
      <c r="E288" s="34">
        <v>3.203444</v>
      </c>
      <c r="F288" s="34" t="s">
        <v>444</v>
      </c>
      <c r="G288" s="34">
        <v>3.203444</v>
      </c>
      <c r="H288" s="34" t="s">
        <v>439</v>
      </c>
      <c r="I288" s="36"/>
      <c r="J288" s="36"/>
      <c r="K288" s="34" t="s">
        <v>19</v>
      </c>
      <c r="L288" s="34"/>
    </row>
    <row r="289" s="18" customFormat="1" ht="24" customHeight="1" spans="1:12">
      <c r="A289" s="36"/>
      <c r="B289" s="36"/>
      <c r="C289" s="36"/>
      <c r="D289" s="36"/>
      <c r="E289" s="34">
        <v>5.876245</v>
      </c>
      <c r="F289" s="34" t="s">
        <v>445</v>
      </c>
      <c r="G289" s="34">
        <v>5.876245</v>
      </c>
      <c r="H289" s="34" t="s">
        <v>439</v>
      </c>
      <c r="I289" s="36"/>
      <c r="J289" s="36"/>
      <c r="K289" s="34" t="s">
        <v>19</v>
      </c>
      <c r="L289" s="34"/>
    </row>
    <row r="290" s="18" customFormat="1" ht="21" customHeight="1" spans="1:12">
      <c r="A290" s="36"/>
      <c r="B290" s="36"/>
      <c r="C290" s="36"/>
      <c r="D290" s="36"/>
      <c r="E290" s="34">
        <v>27.317272</v>
      </c>
      <c r="F290" s="34" t="s">
        <v>446</v>
      </c>
      <c r="G290" s="34">
        <v>27.317332</v>
      </c>
      <c r="H290" s="34" t="s">
        <v>447</v>
      </c>
      <c r="I290" s="36"/>
      <c r="J290" s="36"/>
      <c r="K290" s="34" t="s">
        <v>19</v>
      </c>
      <c r="L290" s="34"/>
    </row>
    <row r="291" s="18" customFormat="1" ht="22" customHeight="1" spans="1:12">
      <c r="A291" s="36"/>
      <c r="B291" s="36"/>
      <c r="C291" s="36"/>
      <c r="D291" s="36"/>
      <c r="E291" s="34">
        <v>2.162266</v>
      </c>
      <c r="F291" s="34" t="s">
        <v>448</v>
      </c>
      <c r="G291" s="34">
        <v>2.162266</v>
      </c>
      <c r="H291" s="34" t="s">
        <v>168</v>
      </c>
      <c r="I291" s="36"/>
      <c r="J291" s="36"/>
      <c r="K291" s="34" t="s">
        <v>19</v>
      </c>
      <c r="L291" s="34"/>
    </row>
    <row r="292" s="18" customFormat="1" ht="21" customHeight="1" spans="1:12">
      <c r="A292" s="36"/>
      <c r="B292" s="36"/>
      <c r="C292" s="36"/>
      <c r="D292" s="36"/>
      <c r="E292" s="34">
        <v>8.727876</v>
      </c>
      <c r="F292" s="34" t="s">
        <v>449</v>
      </c>
      <c r="G292" s="34">
        <v>8.727876</v>
      </c>
      <c r="H292" s="34" t="s">
        <v>168</v>
      </c>
      <c r="I292" s="36"/>
      <c r="J292" s="36"/>
      <c r="K292" s="34" t="s">
        <v>19</v>
      </c>
      <c r="L292" s="34"/>
    </row>
    <row r="293" s="18" customFormat="1" ht="26" customHeight="1" spans="1:12">
      <c r="A293" s="36">
        <v>42</v>
      </c>
      <c r="B293" s="36" t="s">
        <v>433</v>
      </c>
      <c r="C293" s="36" t="s">
        <v>450</v>
      </c>
      <c r="D293" s="36">
        <v>75</v>
      </c>
      <c r="E293" s="34">
        <v>3.764</v>
      </c>
      <c r="F293" s="34" t="s">
        <v>34</v>
      </c>
      <c r="G293" s="34">
        <v>3.764</v>
      </c>
      <c r="H293" s="34" t="s">
        <v>451</v>
      </c>
      <c r="I293" s="36">
        <v>75</v>
      </c>
      <c r="J293" s="36">
        <f>D293-I293</f>
        <v>0</v>
      </c>
      <c r="K293" s="34" t="s">
        <v>19</v>
      </c>
      <c r="L293" s="34"/>
    </row>
    <row r="294" s="18" customFormat="1" ht="26" customHeight="1" spans="1:12">
      <c r="A294" s="36"/>
      <c r="B294" s="36"/>
      <c r="C294" s="36"/>
      <c r="D294" s="36"/>
      <c r="E294" s="34">
        <v>0.667</v>
      </c>
      <c r="F294" s="34" t="s">
        <v>452</v>
      </c>
      <c r="G294" s="34">
        <v>0.667</v>
      </c>
      <c r="H294" s="34" t="s">
        <v>439</v>
      </c>
      <c r="I294" s="36"/>
      <c r="J294" s="36"/>
      <c r="K294" s="34" t="s">
        <v>19</v>
      </c>
      <c r="L294" s="34"/>
    </row>
    <row r="295" s="18" customFormat="1" ht="26" customHeight="1" spans="1:12">
      <c r="A295" s="36"/>
      <c r="B295" s="36"/>
      <c r="C295" s="36"/>
      <c r="D295" s="36"/>
      <c r="E295" s="34">
        <v>6.38</v>
      </c>
      <c r="F295" s="34" t="s">
        <v>453</v>
      </c>
      <c r="G295" s="34">
        <v>6.38</v>
      </c>
      <c r="H295" s="34" t="s">
        <v>439</v>
      </c>
      <c r="I295" s="36"/>
      <c r="J295" s="36"/>
      <c r="K295" s="34" t="s">
        <v>19</v>
      </c>
      <c r="L295" s="34"/>
    </row>
    <row r="296" s="18" customFormat="1" ht="26" customHeight="1" spans="1:12">
      <c r="A296" s="36"/>
      <c r="B296" s="36"/>
      <c r="C296" s="36"/>
      <c r="D296" s="36"/>
      <c r="E296" s="34">
        <v>15.8452</v>
      </c>
      <c r="F296" s="34" t="s">
        <v>454</v>
      </c>
      <c r="G296" s="34">
        <v>15.8452</v>
      </c>
      <c r="H296" s="34" t="s">
        <v>85</v>
      </c>
      <c r="I296" s="36"/>
      <c r="J296" s="36"/>
      <c r="K296" s="34" t="s">
        <v>19</v>
      </c>
      <c r="L296" s="34"/>
    </row>
    <row r="297" s="18" customFormat="1" ht="26" customHeight="1" spans="1:12">
      <c r="A297" s="36" t="s">
        <v>367</v>
      </c>
      <c r="B297" s="36" t="s">
        <v>433</v>
      </c>
      <c r="C297" s="36" t="s">
        <v>450</v>
      </c>
      <c r="D297" s="36" t="s">
        <v>368</v>
      </c>
      <c r="E297" s="34">
        <v>6.2854</v>
      </c>
      <c r="F297" s="34" t="s">
        <v>455</v>
      </c>
      <c r="G297" s="34">
        <v>6.2854</v>
      </c>
      <c r="H297" s="34" t="s">
        <v>85</v>
      </c>
      <c r="I297" s="36" t="s">
        <v>368</v>
      </c>
      <c r="J297" s="36">
        <v>0</v>
      </c>
      <c r="K297" s="34" t="s">
        <v>19</v>
      </c>
      <c r="L297" s="34"/>
    </row>
    <row r="298" s="18" customFormat="1" ht="26" customHeight="1" spans="1:12">
      <c r="A298" s="36"/>
      <c r="B298" s="36"/>
      <c r="C298" s="36"/>
      <c r="D298" s="36"/>
      <c r="E298" s="34">
        <v>6.109768</v>
      </c>
      <c r="F298" s="34" t="s">
        <v>456</v>
      </c>
      <c r="G298" s="34">
        <v>6.109768</v>
      </c>
      <c r="H298" s="34" t="s">
        <v>447</v>
      </c>
      <c r="I298" s="36"/>
      <c r="J298" s="36"/>
      <c r="K298" s="34" t="s">
        <v>19</v>
      </c>
      <c r="L298" s="34"/>
    </row>
    <row r="299" s="18" customFormat="1" ht="26" customHeight="1" spans="1:12">
      <c r="A299" s="36"/>
      <c r="B299" s="36"/>
      <c r="C299" s="36"/>
      <c r="D299" s="36"/>
      <c r="E299" s="34">
        <f>4.3+1.04+1.05</f>
        <v>6.39</v>
      </c>
      <c r="F299" s="34" t="s">
        <v>256</v>
      </c>
      <c r="G299" s="34">
        <v>6.39</v>
      </c>
      <c r="H299" s="34" t="s">
        <v>447</v>
      </c>
      <c r="I299" s="36"/>
      <c r="J299" s="36"/>
      <c r="K299" s="34" t="s">
        <v>19</v>
      </c>
      <c r="L299" s="34"/>
    </row>
    <row r="300" s="18" customFormat="1" ht="26" customHeight="1" spans="1:12">
      <c r="A300" s="36"/>
      <c r="B300" s="36"/>
      <c r="C300" s="36"/>
      <c r="D300" s="36"/>
      <c r="E300" s="34">
        <v>8.964015</v>
      </c>
      <c r="F300" s="34" t="s">
        <v>457</v>
      </c>
      <c r="G300" s="34">
        <v>8.964015</v>
      </c>
      <c r="H300" s="34" t="s">
        <v>23</v>
      </c>
      <c r="I300" s="36"/>
      <c r="J300" s="36"/>
      <c r="K300" s="34" t="s">
        <v>19</v>
      </c>
      <c r="L300" s="83"/>
    </row>
    <row r="301" s="18" customFormat="1" ht="26" customHeight="1" spans="1:12">
      <c r="A301" s="36"/>
      <c r="B301" s="36"/>
      <c r="C301" s="36"/>
      <c r="D301" s="36"/>
      <c r="E301" s="34">
        <v>20.594617</v>
      </c>
      <c r="F301" s="34" t="s">
        <v>458</v>
      </c>
      <c r="G301" s="36">
        <v>20.594617</v>
      </c>
      <c r="H301" s="34" t="s">
        <v>23</v>
      </c>
      <c r="I301" s="36"/>
      <c r="J301" s="36"/>
      <c r="K301" s="34" t="s">
        <v>19</v>
      </c>
      <c r="L301" s="83"/>
    </row>
    <row r="302" s="18" customFormat="1" ht="26" customHeight="1" spans="1:12">
      <c r="A302" s="36">
        <v>43</v>
      </c>
      <c r="B302" s="36" t="s">
        <v>433</v>
      </c>
      <c r="C302" s="36" t="s">
        <v>459</v>
      </c>
      <c r="D302" s="36">
        <v>75</v>
      </c>
      <c r="E302" s="34">
        <v>9.9332</v>
      </c>
      <c r="F302" s="34" t="s">
        <v>384</v>
      </c>
      <c r="G302" s="34">
        <v>9.9332</v>
      </c>
      <c r="H302" s="34" t="s">
        <v>460</v>
      </c>
      <c r="I302" s="36">
        <v>75</v>
      </c>
      <c r="J302" s="36">
        <f>D302-I302</f>
        <v>0</v>
      </c>
      <c r="K302" s="34" t="s">
        <v>19</v>
      </c>
      <c r="L302" s="34"/>
    </row>
    <row r="303" s="18" customFormat="1" ht="26" customHeight="1" spans="1:12">
      <c r="A303" s="36"/>
      <c r="B303" s="36"/>
      <c r="C303" s="36"/>
      <c r="D303" s="36"/>
      <c r="E303" s="34">
        <v>20.4881</v>
      </c>
      <c r="F303" s="34" t="s">
        <v>461</v>
      </c>
      <c r="G303" s="34">
        <v>20.4881</v>
      </c>
      <c r="H303" s="34" t="s">
        <v>460</v>
      </c>
      <c r="I303" s="36"/>
      <c r="J303" s="36"/>
      <c r="K303" s="34" t="s">
        <v>19</v>
      </c>
      <c r="L303" s="34"/>
    </row>
    <row r="304" s="18" customFormat="1" ht="26" customHeight="1" spans="1:12">
      <c r="A304" s="36"/>
      <c r="B304" s="36"/>
      <c r="C304" s="36"/>
      <c r="D304" s="36"/>
      <c r="E304" s="34">
        <v>1.796</v>
      </c>
      <c r="F304" s="34" t="s">
        <v>34</v>
      </c>
      <c r="G304" s="34">
        <v>1.796</v>
      </c>
      <c r="H304" s="34" t="s">
        <v>451</v>
      </c>
      <c r="I304" s="36"/>
      <c r="J304" s="36"/>
      <c r="K304" s="34" t="s">
        <v>19</v>
      </c>
      <c r="L304" s="34"/>
    </row>
    <row r="305" s="18" customFormat="1" ht="26" customHeight="1" spans="1:12">
      <c r="A305" s="36"/>
      <c r="B305" s="36"/>
      <c r="C305" s="36"/>
      <c r="D305" s="36"/>
      <c r="E305" s="34">
        <v>36.0349</v>
      </c>
      <c r="F305" s="34" t="s">
        <v>462</v>
      </c>
      <c r="G305" s="34">
        <v>36.0349</v>
      </c>
      <c r="H305" s="34" t="s">
        <v>447</v>
      </c>
      <c r="I305" s="36"/>
      <c r="J305" s="36"/>
      <c r="K305" s="34" t="s">
        <v>19</v>
      </c>
      <c r="L305" s="34"/>
    </row>
    <row r="306" s="18" customFormat="1" ht="26" customHeight="1" spans="1:12">
      <c r="A306" s="36"/>
      <c r="B306" s="36"/>
      <c r="C306" s="36"/>
      <c r="D306" s="36"/>
      <c r="E306" s="34">
        <v>6.7478</v>
      </c>
      <c r="F306" s="34" t="s">
        <v>256</v>
      </c>
      <c r="G306" s="34">
        <v>6.7478</v>
      </c>
      <c r="H306" s="34" t="s">
        <v>447</v>
      </c>
      <c r="I306" s="36"/>
      <c r="J306" s="36"/>
      <c r="K306" s="34" t="s">
        <v>19</v>
      </c>
      <c r="L306" s="34"/>
    </row>
    <row r="307" s="18" customFormat="1" ht="26" customHeight="1" spans="1:12">
      <c r="A307" s="33" t="s">
        <v>463</v>
      </c>
      <c r="B307" s="33" t="s">
        <v>464</v>
      </c>
      <c r="C307" s="33"/>
      <c r="D307" s="33">
        <f>SUM(C308:D315)</f>
        <v>150</v>
      </c>
      <c r="E307" s="33">
        <f>SUM(E308:E321)</f>
        <v>150</v>
      </c>
      <c r="F307" s="33"/>
      <c r="G307" s="33">
        <f>SUM(G308:G321)</f>
        <v>150</v>
      </c>
      <c r="H307" s="33"/>
      <c r="I307" s="33">
        <f>SUM(I308:I321)</f>
        <v>150</v>
      </c>
      <c r="J307" s="33">
        <f>D307-I307</f>
        <v>0</v>
      </c>
      <c r="K307" s="34" t="s">
        <v>19</v>
      </c>
      <c r="L307" s="34"/>
    </row>
    <row r="308" s="25" customFormat="1" ht="26" customHeight="1" spans="1:12">
      <c r="A308" s="81">
        <v>44</v>
      </c>
      <c r="B308" s="81" t="s">
        <v>465</v>
      </c>
      <c r="C308" s="81" t="s">
        <v>466</v>
      </c>
      <c r="D308" s="36">
        <v>75</v>
      </c>
      <c r="E308" s="70">
        <v>3.506281</v>
      </c>
      <c r="F308" s="43" t="s">
        <v>467</v>
      </c>
      <c r="G308" s="70">
        <v>3.506281</v>
      </c>
      <c r="H308" s="39" t="s">
        <v>468</v>
      </c>
      <c r="I308" s="46">
        <v>75</v>
      </c>
      <c r="J308" s="36">
        <f>D308-I308</f>
        <v>0</v>
      </c>
      <c r="K308" s="34" t="s">
        <v>19</v>
      </c>
      <c r="L308" s="84"/>
    </row>
    <row r="309" s="25" customFormat="1" ht="26" customHeight="1" spans="1:12">
      <c r="A309" s="81"/>
      <c r="B309" s="81"/>
      <c r="C309" s="81"/>
      <c r="D309" s="36"/>
      <c r="E309" s="70">
        <v>32.543585</v>
      </c>
      <c r="F309" s="43" t="s">
        <v>469</v>
      </c>
      <c r="G309" s="70">
        <v>32.543585</v>
      </c>
      <c r="H309" s="43" t="s">
        <v>468</v>
      </c>
      <c r="I309" s="46"/>
      <c r="J309" s="36"/>
      <c r="K309" s="34" t="s">
        <v>19</v>
      </c>
      <c r="L309" s="84"/>
    </row>
    <row r="310" s="25" customFormat="1" ht="26" customHeight="1" spans="1:12">
      <c r="A310" s="81"/>
      <c r="B310" s="81"/>
      <c r="C310" s="81"/>
      <c r="D310" s="36"/>
      <c r="E310" s="70">
        <v>8.280833</v>
      </c>
      <c r="F310" s="43" t="s">
        <v>470</v>
      </c>
      <c r="G310" s="70">
        <v>8.280833</v>
      </c>
      <c r="H310" s="43" t="s">
        <v>471</v>
      </c>
      <c r="I310" s="46"/>
      <c r="J310" s="36"/>
      <c r="K310" s="34" t="s">
        <v>19</v>
      </c>
      <c r="L310" s="84"/>
    </row>
    <row r="311" s="25" customFormat="1" ht="26" customHeight="1" spans="1:12">
      <c r="A311" s="81"/>
      <c r="B311" s="81"/>
      <c r="C311" s="81"/>
      <c r="D311" s="36"/>
      <c r="E311" s="70">
        <v>1.65</v>
      </c>
      <c r="F311" s="43" t="s">
        <v>472</v>
      </c>
      <c r="G311" s="70">
        <v>1.65</v>
      </c>
      <c r="H311" s="43" t="s">
        <v>473</v>
      </c>
      <c r="I311" s="46"/>
      <c r="J311" s="36"/>
      <c r="K311" s="34" t="s">
        <v>19</v>
      </c>
      <c r="L311" s="84"/>
    </row>
    <row r="312" s="25" customFormat="1" ht="26" customHeight="1" spans="1:12">
      <c r="A312" s="81"/>
      <c r="B312" s="81"/>
      <c r="C312" s="81"/>
      <c r="D312" s="36"/>
      <c r="E312" s="70">
        <v>29.019301</v>
      </c>
      <c r="F312" s="36" t="s">
        <v>474</v>
      </c>
      <c r="G312" s="43">
        <v>29.019301</v>
      </c>
      <c r="H312" s="43">
        <v>2020.11</v>
      </c>
      <c r="I312" s="46"/>
      <c r="J312" s="36"/>
      <c r="K312" s="34" t="s">
        <v>19</v>
      </c>
      <c r="L312" s="84"/>
    </row>
    <row r="313" s="25" customFormat="1" ht="26" customHeight="1" spans="1:12">
      <c r="A313" s="81">
        <v>45</v>
      </c>
      <c r="B313" s="81" t="s">
        <v>465</v>
      </c>
      <c r="C313" s="81" t="s">
        <v>475</v>
      </c>
      <c r="D313" s="36">
        <v>75</v>
      </c>
      <c r="E313" s="70">
        <v>5.22</v>
      </c>
      <c r="F313" s="43" t="s">
        <v>476</v>
      </c>
      <c r="G313" s="70">
        <v>5.22</v>
      </c>
      <c r="H313" s="43" t="s">
        <v>477</v>
      </c>
      <c r="I313" s="46">
        <v>75</v>
      </c>
      <c r="J313" s="36">
        <f>D313-I313</f>
        <v>0</v>
      </c>
      <c r="K313" s="34" t="s">
        <v>19</v>
      </c>
      <c r="L313" s="84"/>
    </row>
    <row r="314" s="25" customFormat="1" ht="30" customHeight="1" spans="1:12">
      <c r="A314" s="81"/>
      <c r="B314" s="81"/>
      <c r="C314" s="81"/>
      <c r="D314" s="36"/>
      <c r="E314" s="81">
        <v>1.456</v>
      </c>
      <c r="F314" s="81" t="s">
        <v>478</v>
      </c>
      <c r="G314" s="81">
        <v>1.456</v>
      </c>
      <c r="H314" s="81" t="s">
        <v>479</v>
      </c>
      <c r="I314" s="46"/>
      <c r="J314" s="36"/>
      <c r="K314" s="34" t="s">
        <v>19</v>
      </c>
      <c r="L314" s="84"/>
    </row>
    <row r="315" s="25" customFormat="1" ht="40.5" spans="1:12">
      <c r="A315" s="81"/>
      <c r="B315" s="81"/>
      <c r="C315" s="81"/>
      <c r="D315" s="36"/>
      <c r="E315" s="81">
        <v>3.1764</v>
      </c>
      <c r="F315" s="81" t="s">
        <v>480</v>
      </c>
      <c r="G315" s="81">
        <v>3.1764</v>
      </c>
      <c r="H315" s="81" t="s">
        <v>473</v>
      </c>
      <c r="I315" s="46"/>
      <c r="J315" s="36"/>
      <c r="K315" s="34" t="s">
        <v>19</v>
      </c>
      <c r="L315" s="84"/>
    </row>
    <row r="316" s="25" customFormat="1" ht="37" customHeight="1" spans="1:12">
      <c r="A316" s="81"/>
      <c r="B316" s="81"/>
      <c r="C316" s="81"/>
      <c r="D316" s="36"/>
      <c r="E316" s="81">
        <v>2.3039</v>
      </c>
      <c r="F316" s="81" t="s">
        <v>481</v>
      </c>
      <c r="G316" s="81">
        <v>2.3039</v>
      </c>
      <c r="H316" s="81">
        <v>2020.11</v>
      </c>
      <c r="I316" s="46"/>
      <c r="J316" s="36"/>
      <c r="K316" s="34" t="s">
        <v>19</v>
      </c>
      <c r="L316" s="84"/>
    </row>
    <row r="317" s="25" customFormat="1" ht="43" customHeight="1" spans="1:12">
      <c r="A317" s="81"/>
      <c r="B317" s="81"/>
      <c r="C317" s="81"/>
      <c r="D317" s="36"/>
      <c r="E317" s="70">
        <v>7.78</v>
      </c>
      <c r="F317" s="36" t="s">
        <v>482</v>
      </c>
      <c r="G317" s="70">
        <v>7.78</v>
      </c>
      <c r="H317" s="70">
        <v>2020.11</v>
      </c>
      <c r="I317" s="46"/>
      <c r="J317" s="36"/>
      <c r="K317" s="34" t="s">
        <v>19</v>
      </c>
      <c r="L317" s="84"/>
    </row>
    <row r="318" s="25" customFormat="1" ht="35" customHeight="1" spans="1:12">
      <c r="A318" s="81"/>
      <c r="B318" s="81"/>
      <c r="C318" s="81"/>
      <c r="D318" s="36"/>
      <c r="E318" s="70">
        <v>19.7723</v>
      </c>
      <c r="F318" s="43" t="s">
        <v>483</v>
      </c>
      <c r="G318" s="70">
        <v>19.7723</v>
      </c>
      <c r="H318" s="70">
        <v>2020.11</v>
      </c>
      <c r="I318" s="46"/>
      <c r="J318" s="36"/>
      <c r="K318" s="34" t="s">
        <v>19</v>
      </c>
      <c r="L318" s="84"/>
    </row>
    <row r="319" s="25" customFormat="1" ht="35" customHeight="1" spans="1:12">
      <c r="A319" s="81" t="s">
        <v>367</v>
      </c>
      <c r="B319" s="81" t="s">
        <v>465</v>
      </c>
      <c r="C319" s="81" t="s">
        <v>475</v>
      </c>
      <c r="D319" s="36" t="s">
        <v>368</v>
      </c>
      <c r="E319" s="70">
        <v>20.1283</v>
      </c>
      <c r="F319" s="43" t="s">
        <v>484</v>
      </c>
      <c r="G319" s="70">
        <v>20.1283</v>
      </c>
      <c r="H319" s="43" t="s">
        <v>170</v>
      </c>
      <c r="I319" s="36" t="s">
        <v>368</v>
      </c>
      <c r="J319" s="36">
        <v>0</v>
      </c>
      <c r="K319" s="34" t="s">
        <v>19</v>
      </c>
      <c r="L319" s="84"/>
    </row>
    <row r="320" s="25" customFormat="1" ht="30" customHeight="1" spans="1:12">
      <c r="A320" s="81"/>
      <c r="B320" s="81"/>
      <c r="C320" s="81"/>
      <c r="D320" s="36"/>
      <c r="E320" s="70">
        <v>11.3629</v>
      </c>
      <c r="F320" s="43" t="s">
        <v>485</v>
      </c>
      <c r="G320" s="70">
        <v>11.3629</v>
      </c>
      <c r="H320" s="43" t="s">
        <v>170</v>
      </c>
      <c r="I320" s="36"/>
      <c r="J320" s="36"/>
      <c r="K320" s="34" t="s">
        <v>19</v>
      </c>
      <c r="L320" s="84"/>
    </row>
    <row r="321" s="25" customFormat="1" ht="30" customHeight="1" spans="1:12">
      <c r="A321" s="81"/>
      <c r="B321" s="81"/>
      <c r="C321" s="81"/>
      <c r="D321" s="36"/>
      <c r="E321" s="70">
        <v>3.8002</v>
      </c>
      <c r="F321" s="43" t="s">
        <v>486</v>
      </c>
      <c r="G321" s="46">
        <v>3.8002</v>
      </c>
      <c r="H321" s="46" t="s">
        <v>23</v>
      </c>
      <c r="I321" s="36"/>
      <c r="J321" s="36"/>
      <c r="K321" s="34" t="s">
        <v>19</v>
      </c>
      <c r="L321" s="84"/>
    </row>
    <row r="322" s="17" customFormat="1" ht="30" customHeight="1" spans="1:12">
      <c r="A322" s="33" t="s">
        <v>487</v>
      </c>
      <c r="B322" s="33" t="s">
        <v>488</v>
      </c>
      <c r="C322" s="33"/>
      <c r="D322" s="33">
        <f>SUM(D323:D334)</f>
        <v>150</v>
      </c>
      <c r="E322" s="33">
        <f>SUM(E323:E334)</f>
        <v>150</v>
      </c>
      <c r="F322" s="33"/>
      <c r="G322" s="33">
        <f>SUM(G323:G334)</f>
        <v>150</v>
      </c>
      <c r="H322" s="33"/>
      <c r="I322" s="33">
        <f>SUM(I323:I334)</f>
        <v>150</v>
      </c>
      <c r="J322" s="33">
        <f>SUM(J323:J334)</f>
        <v>0</v>
      </c>
      <c r="K322" s="34" t="s">
        <v>19</v>
      </c>
      <c r="L322" s="33"/>
    </row>
    <row r="323" s="17" customFormat="1" ht="24" customHeight="1" spans="1:256">
      <c r="A323" s="39">
        <v>46</v>
      </c>
      <c r="B323" s="34" t="s">
        <v>489</v>
      </c>
      <c r="C323" s="34" t="s">
        <v>490</v>
      </c>
      <c r="D323" s="34">
        <v>75</v>
      </c>
      <c r="E323" s="85">
        <v>15.75</v>
      </c>
      <c r="F323" s="34" t="s">
        <v>491</v>
      </c>
      <c r="G323" s="85">
        <v>15.75</v>
      </c>
      <c r="H323" s="86" t="s">
        <v>492</v>
      </c>
      <c r="I323" s="85">
        <f>G323+G324+G325+G328+G326+G327</f>
        <v>75</v>
      </c>
      <c r="J323" s="85">
        <f>D323-I323</f>
        <v>0</v>
      </c>
      <c r="K323" s="34" t="s">
        <v>19</v>
      </c>
      <c r="L323" s="39"/>
      <c r="M323" s="87"/>
      <c r="N323" s="87"/>
      <c r="O323" s="87"/>
      <c r="P323" s="87"/>
      <c r="Q323" s="87"/>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2"/>
      <c r="BJ323" s="22"/>
      <c r="BK323" s="22"/>
      <c r="BL323" s="22"/>
      <c r="BM323" s="22"/>
      <c r="BN323" s="22"/>
      <c r="BO323" s="22"/>
      <c r="BP323" s="22"/>
      <c r="BQ323" s="22"/>
      <c r="BR323" s="22"/>
      <c r="BS323" s="22"/>
      <c r="BT323" s="22"/>
      <c r="BU323" s="22"/>
      <c r="BV323" s="22"/>
      <c r="BW323" s="22"/>
      <c r="BX323" s="22"/>
      <c r="BY323" s="22"/>
      <c r="BZ323" s="22"/>
      <c r="CA323" s="22"/>
      <c r="CB323" s="22"/>
      <c r="CC323" s="22"/>
      <c r="CD323" s="22"/>
      <c r="CE323" s="22"/>
      <c r="CF323" s="22"/>
      <c r="CG323" s="22"/>
      <c r="CH323" s="22"/>
      <c r="CI323" s="22"/>
      <c r="CJ323" s="22"/>
      <c r="CK323" s="22"/>
      <c r="CL323" s="22"/>
      <c r="CM323" s="22"/>
      <c r="CN323" s="22"/>
      <c r="CO323" s="22"/>
      <c r="CP323" s="22"/>
      <c r="CQ323" s="22"/>
      <c r="CR323" s="22"/>
      <c r="CS323" s="22"/>
      <c r="CT323" s="22"/>
      <c r="CU323" s="22"/>
      <c r="CV323" s="22"/>
      <c r="CW323" s="22"/>
      <c r="CX323" s="22"/>
      <c r="CY323" s="22"/>
      <c r="CZ323" s="22"/>
      <c r="DA323" s="22"/>
      <c r="DB323" s="22"/>
      <c r="DC323" s="22"/>
      <c r="DD323" s="22"/>
      <c r="DE323" s="22"/>
      <c r="DF323" s="22"/>
      <c r="DG323" s="22"/>
      <c r="DH323" s="22"/>
      <c r="DI323" s="22"/>
      <c r="DJ323" s="22"/>
      <c r="DK323" s="22"/>
      <c r="DL323" s="22"/>
      <c r="DM323" s="22"/>
      <c r="DN323" s="22"/>
      <c r="DO323" s="22"/>
      <c r="DP323" s="22"/>
      <c r="DQ323" s="22"/>
      <c r="DR323" s="22"/>
      <c r="DS323" s="22"/>
      <c r="DT323" s="22"/>
      <c r="DU323" s="22"/>
      <c r="DV323" s="22"/>
      <c r="DW323" s="22"/>
      <c r="DX323" s="22"/>
      <c r="DY323" s="22"/>
      <c r="DZ323" s="22"/>
      <c r="EA323" s="22"/>
      <c r="EB323" s="22"/>
      <c r="EC323" s="22"/>
      <c r="ED323" s="22"/>
      <c r="EE323" s="22"/>
      <c r="EF323" s="22"/>
      <c r="EG323" s="22"/>
      <c r="EH323" s="22"/>
      <c r="EI323" s="22"/>
      <c r="EJ323" s="22"/>
      <c r="EK323" s="22"/>
      <c r="EL323" s="22"/>
      <c r="EM323" s="22"/>
      <c r="EN323" s="22"/>
      <c r="EO323" s="22"/>
      <c r="EP323" s="22"/>
      <c r="EQ323" s="22"/>
      <c r="ER323" s="22"/>
      <c r="ES323" s="22"/>
      <c r="ET323" s="22"/>
      <c r="EU323" s="22"/>
      <c r="EV323" s="22"/>
      <c r="EW323" s="22"/>
      <c r="EX323" s="22"/>
      <c r="EY323" s="22"/>
      <c r="EZ323" s="22"/>
      <c r="FA323" s="22"/>
      <c r="FB323" s="22"/>
      <c r="FC323" s="22"/>
      <c r="FD323" s="22"/>
      <c r="FE323" s="22"/>
      <c r="FF323" s="22"/>
      <c r="FG323" s="22"/>
      <c r="FH323" s="22"/>
      <c r="FI323" s="22"/>
      <c r="FJ323" s="22"/>
      <c r="FK323" s="22"/>
      <c r="FL323" s="22"/>
      <c r="FM323" s="22"/>
      <c r="FN323" s="22"/>
      <c r="FO323" s="22"/>
      <c r="FP323" s="22"/>
      <c r="FQ323" s="22"/>
      <c r="FR323" s="22"/>
      <c r="FS323" s="22"/>
      <c r="FT323" s="22"/>
      <c r="FU323" s="22"/>
      <c r="FV323" s="22"/>
      <c r="FW323" s="22"/>
      <c r="FX323" s="22"/>
      <c r="FY323" s="22"/>
      <c r="FZ323" s="22"/>
      <c r="GA323" s="22"/>
      <c r="GB323" s="22"/>
      <c r="GC323" s="22"/>
      <c r="GD323" s="22"/>
      <c r="GE323" s="22"/>
      <c r="GF323" s="22"/>
      <c r="GG323" s="22"/>
      <c r="GH323" s="22"/>
      <c r="GI323" s="22"/>
      <c r="GJ323" s="22"/>
      <c r="GK323" s="22"/>
      <c r="GL323" s="22"/>
      <c r="GM323" s="22"/>
      <c r="GN323" s="22"/>
      <c r="GO323" s="22"/>
      <c r="GP323" s="22"/>
      <c r="GQ323" s="22"/>
      <c r="GR323" s="22"/>
      <c r="GS323" s="22"/>
      <c r="GT323" s="22"/>
      <c r="GU323" s="22"/>
      <c r="GV323" s="22"/>
      <c r="GW323" s="22"/>
      <c r="GX323" s="22"/>
      <c r="GY323" s="22"/>
      <c r="GZ323" s="22"/>
      <c r="HA323" s="22"/>
      <c r="HB323" s="22"/>
      <c r="HC323" s="22"/>
      <c r="HD323" s="22"/>
      <c r="HE323" s="22"/>
      <c r="HF323" s="22"/>
      <c r="HG323" s="22"/>
      <c r="HH323" s="22"/>
      <c r="HI323" s="22"/>
      <c r="HJ323" s="22"/>
      <c r="HK323" s="22"/>
      <c r="HL323" s="22"/>
      <c r="HM323" s="22"/>
      <c r="HN323" s="22"/>
      <c r="HO323" s="22"/>
      <c r="HP323" s="22"/>
      <c r="HQ323" s="22"/>
      <c r="HR323" s="22"/>
      <c r="HS323" s="22"/>
      <c r="HT323" s="22"/>
      <c r="HU323" s="22"/>
      <c r="HV323" s="22"/>
      <c r="HW323" s="22"/>
      <c r="HX323" s="22"/>
      <c r="HY323" s="22"/>
      <c r="HZ323" s="22"/>
      <c r="IA323" s="22"/>
      <c r="IB323" s="22"/>
      <c r="IC323" s="22"/>
      <c r="ID323" s="22"/>
      <c r="IE323" s="22"/>
      <c r="IF323" s="22"/>
      <c r="IG323" s="22"/>
      <c r="IH323" s="22"/>
      <c r="II323" s="22"/>
      <c r="IJ323" s="22"/>
      <c r="IK323" s="22"/>
      <c r="IL323" s="22"/>
      <c r="IM323" s="22"/>
      <c r="IN323" s="22"/>
      <c r="IO323" s="22"/>
      <c r="IP323" s="22"/>
      <c r="IQ323" s="22"/>
      <c r="IR323" s="22"/>
      <c r="IS323" s="22"/>
      <c r="IT323" s="22"/>
      <c r="IU323" s="22"/>
      <c r="IV323" s="22"/>
    </row>
    <row r="324" s="22" customFormat="1" ht="24" customHeight="1" spans="1:17">
      <c r="A324" s="39"/>
      <c r="B324" s="34"/>
      <c r="C324" s="34"/>
      <c r="D324" s="34"/>
      <c r="E324" s="85">
        <v>30</v>
      </c>
      <c r="F324" s="34" t="s">
        <v>493</v>
      </c>
      <c r="G324" s="85">
        <v>30</v>
      </c>
      <c r="H324" s="86" t="s">
        <v>494</v>
      </c>
      <c r="I324" s="85"/>
      <c r="J324" s="85"/>
      <c r="K324" s="34" t="s">
        <v>19</v>
      </c>
      <c r="L324" s="39"/>
      <c r="M324" s="87"/>
      <c r="N324" s="87"/>
      <c r="O324" s="87"/>
      <c r="P324" s="87"/>
      <c r="Q324" s="87"/>
    </row>
    <row r="325" s="17" customFormat="1" ht="24" customHeight="1" spans="1:256">
      <c r="A325" s="39"/>
      <c r="B325" s="34"/>
      <c r="C325" s="34"/>
      <c r="D325" s="34"/>
      <c r="E325" s="85">
        <v>4.428</v>
      </c>
      <c r="F325" s="34" t="s">
        <v>495</v>
      </c>
      <c r="G325" s="85">
        <v>4.428</v>
      </c>
      <c r="H325" s="86" t="s">
        <v>224</v>
      </c>
      <c r="I325" s="85"/>
      <c r="J325" s="85"/>
      <c r="K325" s="34" t="s">
        <v>19</v>
      </c>
      <c r="L325" s="39"/>
      <c r="M325" s="87"/>
      <c r="N325" s="87"/>
      <c r="O325" s="87"/>
      <c r="P325" s="87"/>
      <c r="Q325" s="87"/>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22"/>
      <c r="BH325" s="22"/>
      <c r="BI325" s="22"/>
      <c r="BJ325" s="22"/>
      <c r="BK325" s="22"/>
      <c r="BL325" s="22"/>
      <c r="BM325" s="22"/>
      <c r="BN325" s="22"/>
      <c r="BO325" s="22"/>
      <c r="BP325" s="22"/>
      <c r="BQ325" s="22"/>
      <c r="BR325" s="22"/>
      <c r="BS325" s="22"/>
      <c r="BT325" s="22"/>
      <c r="BU325" s="22"/>
      <c r="BV325" s="22"/>
      <c r="BW325" s="22"/>
      <c r="BX325" s="22"/>
      <c r="BY325" s="22"/>
      <c r="BZ325" s="22"/>
      <c r="CA325" s="22"/>
      <c r="CB325" s="22"/>
      <c r="CC325" s="22"/>
      <c r="CD325" s="22"/>
      <c r="CE325" s="22"/>
      <c r="CF325" s="22"/>
      <c r="CG325" s="22"/>
      <c r="CH325" s="22"/>
      <c r="CI325" s="22"/>
      <c r="CJ325" s="22"/>
      <c r="CK325" s="22"/>
      <c r="CL325" s="22"/>
      <c r="CM325" s="22"/>
      <c r="CN325" s="22"/>
      <c r="CO325" s="22"/>
      <c r="CP325" s="22"/>
      <c r="CQ325" s="22"/>
      <c r="CR325" s="22"/>
      <c r="CS325" s="22"/>
      <c r="CT325" s="22"/>
      <c r="CU325" s="22"/>
      <c r="CV325" s="22"/>
      <c r="CW325" s="22"/>
      <c r="CX325" s="22"/>
      <c r="CY325" s="22"/>
      <c r="CZ325" s="22"/>
      <c r="DA325" s="22"/>
      <c r="DB325" s="22"/>
      <c r="DC325" s="22"/>
      <c r="DD325" s="22"/>
      <c r="DE325" s="22"/>
      <c r="DF325" s="22"/>
      <c r="DG325" s="22"/>
      <c r="DH325" s="22"/>
      <c r="DI325" s="22"/>
      <c r="DJ325" s="22"/>
      <c r="DK325" s="22"/>
      <c r="DL325" s="22"/>
      <c r="DM325" s="22"/>
      <c r="DN325" s="22"/>
      <c r="DO325" s="22"/>
      <c r="DP325" s="22"/>
      <c r="DQ325" s="22"/>
      <c r="DR325" s="22"/>
      <c r="DS325" s="22"/>
      <c r="DT325" s="22"/>
      <c r="DU325" s="22"/>
      <c r="DV325" s="22"/>
      <c r="DW325" s="22"/>
      <c r="DX325" s="22"/>
      <c r="DY325" s="22"/>
      <c r="DZ325" s="22"/>
      <c r="EA325" s="22"/>
      <c r="EB325" s="22"/>
      <c r="EC325" s="22"/>
      <c r="ED325" s="22"/>
      <c r="EE325" s="22"/>
      <c r="EF325" s="22"/>
      <c r="EG325" s="22"/>
      <c r="EH325" s="22"/>
      <c r="EI325" s="22"/>
      <c r="EJ325" s="22"/>
      <c r="EK325" s="22"/>
      <c r="EL325" s="22"/>
      <c r="EM325" s="22"/>
      <c r="EN325" s="22"/>
      <c r="EO325" s="22"/>
      <c r="EP325" s="22"/>
      <c r="EQ325" s="22"/>
      <c r="ER325" s="22"/>
      <c r="ES325" s="22"/>
      <c r="ET325" s="22"/>
      <c r="EU325" s="22"/>
      <c r="EV325" s="22"/>
      <c r="EW325" s="22"/>
      <c r="EX325" s="22"/>
      <c r="EY325" s="22"/>
      <c r="EZ325" s="22"/>
      <c r="FA325" s="22"/>
      <c r="FB325" s="22"/>
      <c r="FC325" s="22"/>
      <c r="FD325" s="22"/>
      <c r="FE325" s="22"/>
      <c r="FF325" s="22"/>
      <c r="FG325" s="22"/>
      <c r="FH325" s="22"/>
      <c r="FI325" s="22"/>
      <c r="FJ325" s="22"/>
      <c r="FK325" s="22"/>
      <c r="FL325" s="22"/>
      <c r="FM325" s="22"/>
      <c r="FN325" s="22"/>
      <c r="FO325" s="22"/>
      <c r="FP325" s="22"/>
      <c r="FQ325" s="22"/>
      <c r="FR325" s="22"/>
      <c r="FS325" s="22"/>
      <c r="FT325" s="22"/>
      <c r="FU325" s="22"/>
      <c r="FV325" s="22"/>
      <c r="FW325" s="22"/>
      <c r="FX325" s="22"/>
      <c r="FY325" s="22"/>
      <c r="FZ325" s="22"/>
      <c r="GA325" s="22"/>
      <c r="GB325" s="22"/>
      <c r="GC325" s="22"/>
      <c r="GD325" s="22"/>
      <c r="GE325" s="22"/>
      <c r="GF325" s="22"/>
      <c r="GG325" s="22"/>
      <c r="GH325" s="22"/>
      <c r="GI325" s="22"/>
      <c r="GJ325" s="22"/>
      <c r="GK325" s="22"/>
      <c r="GL325" s="22"/>
      <c r="GM325" s="22"/>
      <c r="GN325" s="22"/>
      <c r="GO325" s="22"/>
      <c r="GP325" s="22"/>
      <c r="GQ325" s="22"/>
      <c r="GR325" s="22"/>
      <c r="GS325" s="22"/>
      <c r="GT325" s="22"/>
      <c r="GU325" s="22"/>
      <c r="GV325" s="22"/>
      <c r="GW325" s="22"/>
      <c r="GX325" s="22"/>
      <c r="GY325" s="22"/>
      <c r="GZ325" s="22"/>
      <c r="HA325" s="22"/>
      <c r="HB325" s="22"/>
      <c r="HC325" s="22"/>
      <c r="HD325" s="22"/>
      <c r="HE325" s="22"/>
      <c r="HF325" s="22"/>
      <c r="HG325" s="22"/>
      <c r="HH325" s="22"/>
      <c r="HI325" s="22"/>
      <c r="HJ325" s="22"/>
      <c r="HK325" s="22"/>
      <c r="HL325" s="22"/>
      <c r="HM325" s="22"/>
      <c r="HN325" s="22"/>
      <c r="HO325" s="22"/>
      <c r="HP325" s="22"/>
      <c r="HQ325" s="22"/>
      <c r="HR325" s="22"/>
      <c r="HS325" s="22"/>
      <c r="HT325" s="22"/>
      <c r="HU325" s="22"/>
      <c r="HV325" s="22"/>
      <c r="HW325" s="22"/>
      <c r="HX325" s="22"/>
      <c r="HY325" s="22"/>
      <c r="HZ325" s="22"/>
      <c r="IA325" s="22"/>
      <c r="IB325" s="22"/>
      <c r="IC325" s="22"/>
      <c r="ID325" s="22"/>
      <c r="IE325" s="22"/>
      <c r="IF325" s="22"/>
      <c r="IG325" s="22"/>
      <c r="IH325" s="22"/>
      <c r="II325" s="22"/>
      <c r="IJ325" s="22"/>
      <c r="IK325" s="22"/>
      <c r="IL325" s="22"/>
      <c r="IM325" s="22"/>
      <c r="IN325" s="22"/>
      <c r="IO325" s="22"/>
      <c r="IP325" s="22"/>
      <c r="IQ325" s="22"/>
      <c r="IR325" s="22"/>
      <c r="IS325" s="22"/>
      <c r="IT325" s="22"/>
      <c r="IU325" s="22"/>
      <c r="IV325" s="22"/>
    </row>
    <row r="326" s="17" customFormat="1" ht="24" customHeight="1" spans="1:256">
      <c r="A326" s="39"/>
      <c r="B326" s="34"/>
      <c r="C326" s="34"/>
      <c r="D326" s="34"/>
      <c r="E326" s="85">
        <v>4.29</v>
      </c>
      <c r="F326" s="34" t="s">
        <v>496</v>
      </c>
      <c r="G326" s="85">
        <v>4.29</v>
      </c>
      <c r="H326" s="86" t="s">
        <v>53</v>
      </c>
      <c r="I326" s="85"/>
      <c r="J326" s="85"/>
      <c r="K326" s="34" t="s">
        <v>19</v>
      </c>
      <c r="L326" s="39"/>
      <c r="M326" s="87"/>
      <c r="N326" s="87"/>
      <c r="O326" s="87"/>
      <c r="P326" s="87"/>
      <c r="Q326" s="87"/>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2"/>
      <c r="BZ326" s="22"/>
      <c r="CA326" s="22"/>
      <c r="CB326" s="22"/>
      <c r="CC326" s="22"/>
      <c r="CD326" s="22"/>
      <c r="CE326" s="22"/>
      <c r="CF326" s="22"/>
      <c r="CG326" s="22"/>
      <c r="CH326" s="22"/>
      <c r="CI326" s="22"/>
      <c r="CJ326" s="22"/>
      <c r="CK326" s="22"/>
      <c r="CL326" s="22"/>
      <c r="CM326" s="22"/>
      <c r="CN326" s="22"/>
      <c r="CO326" s="22"/>
      <c r="CP326" s="22"/>
      <c r="CQ326" s="22"/>
      <c r="CR326" s="22"/>
      <c r="CS326" s="22"/>
      <c r="CT326" s="22"/>
      <c r="CU326" s="22"/>
      <c r="CV326" s="22"/>
      <c r="CW326" s="22"/>
      <c r="CX326" s="22"/>
      <c r="CY326" s="22"/>
      <c r="CZ326" s="22"/>
      <c r="DA326" s="22"/>
      <c r="DB326" s="22"/>
      <c r="DC326" s="22"/>
      <c r="DD326" s="22"/>
      <c r="DE326" s="22"/>
      <c r="DF326" s="22"/>
      <c r="DG326" s="22"/>
      <c r="DH326" s="22"/>
      <c r="DI326" s="22"/>
      <c r="DJ326" s="22"/>
      <c r="DK326" s="22"/>
      <c r="DL326" s="22"/>
      <c r="DM326" s="22"/>
      <c r="DN326" s="22"/>
      <c r="DO326" s="22"/>
      <c r="DP326" s="22"/>
      <c r="DQ326" s="22"/>
      <c r="DR326" s="22"/>
      <c r="DS326" s="22"/>
      <c r="DT326" s="22"/>
      <c r="DU326" s="22"/>
      <c r="DV326" s="22"/>
      <c r="DW326" s="22"/>
      <c r="DX326" s="22"/>
      <c r="DY326" s="22"/>
      <c r="DZ326" s="22"/>
      <c r="EA326" s="22"/>
      <c r="EB326" s="22"/>
      <c r="EC326" s="22"/>
      <c r="ED326" s="22"/>
      <c r="EE326" s="22"/>
      <c r="EF326" s="22"/>
      <c r="EG326" s="22"/>
      <c r="EH326" s="22"/>
      <c r="EI326" s="22"/>
      <c r="EJ326" s="22"/>
      <c r="EK326" s="22"/>
      <c r="EL326" s="22"/>
      <c r="EM326" s="22"/>
      <c r="EN326" s="22"/>
      <c r="EO326" s="22"/>
      <c r="EP326" s="22"/>
      <c r="EQ326" s="22"/>
      <c r="ER326" s="22"/>
      <c r="ES326" s="22"/>
      <c r="ET326" s="22"/>
      <c r="EU326" s="22"/>
      <c r="EV326" s="22"/>
      <c r="EW326" s="22"/>
      <c r="EX326" s="22"/>
      <c r="EY326" s="22"/>
      <c r="EZ326" s="22"/>
      <c r="FA326" s="22"/>
      <c r="FB326" s="22"/>
      <c r="FC326" s="22"/>
      <c r="FD326" s="22"/>
      <c r="FE326" s="22"/>
      <c r="FF326" s="22"/>
      <c r="FG326" s="22"/>
      <c r="FH326" s="22"/>
      <c r="FI326" s="22"/>
      <c r="FJ326" s="22"/>
      <c r="FK326" s="22"/>
      <c r="FL326" s="22"/>
      <c r="FM326" s="22"/>
      <c r="FN326" s="22"/>
      <c r="FO326" s="22"/>
      <c r="FP326" s="22"/>
      <c r="FQ326" s="22"/>
      <c r="FR326" s="22"/>
      <c r="FS326" s="22"/>
      <c r="FT326" s="22"/>
      <c r="FU326" s="22"/>
      <c r="FV326" s="22"/>
      <c r="FW326" s="22"/>
      <c r="FX326" s="22"/>
      <c r="FY326" s="22"/>
      <c r="FZ326" s="22"/>
      <c r="GA326" s="22"/>
      <c r="GB326" s="22"/>
      <c r="GC326" s="22"/>
      <c r="GD326" s="22"/>
      <c r="GE326" s="22"/>
      <c r="GF326" s="22"/>
      <c r="GG326" s="22"/>
      <c r="GH326" s="22"/>
      <c r="GI326" s="22"/>
      <c r="GJ326" s="22"/>
      <c r="GK326" s="22"/>
      <c r="GL326" s="22"/>
      <c r="GM326" s="22"/>
      <c r="GN326" s="22"/>
      <c r="GO326" s="22"/>
      <c r="GP326" s="22"/>
      <c r="GQ326" s="22"/>
      <c r="GR326" s="22"/>
      <c r="GS326" s="22"/>
      <c r="GT326" s="22"/>
      <c r="GU326" s="22"/>
      <c r="GV326" s="22"/>
      <c r="GW326" s="22"/>
      <c r="GX326" s="22"/>
      <c r="GY326" s="22"/>
      <c r="GZ326" s="22"/>
      <c r="HA326" s="22"/>
      <c r="HB326" s="22"/>
      <c r="HC326" s="22"/>
      <c r="HD326" s="22"/>
      <c r="HE326" s="22"/>
      <c r="HF326" s="22"/>
      <c r="HG326" s="22"/>
      <c r="HH326" s="22"/>
      <c r="HI326" s="22"/>
      <c r="HJ326" s="22"/>
      <c r="HK326" s="22"/>
      <c r="HL326" s="22"/>
      <c r="HM326" s="22"/>
      <c r="HN326" s="22"/>
      <c r="HO326" s="22"/>
      <c r="HP326" s="22"/>
      <c r="HQ326" s="22"/>
      <c r="HR326" s="22"/>
      <c r="HS326" s="22"/>
      <c r="HT326" s="22"/>
      <c r="HU326" s="22"/>
      <c r="HV326" s="22"/>
      <c r="HW326" s="22"/>
      <c r="HX326" s="22"/>
      <c r="HY326" s="22"/>
      <c r="HZ326" s="22"/>
      <c r="IA326" s="22"/>
      <c r="IB326" s="22"/>
      <c r="IC326" s="22"/>
      <c r="ID326" s="22"/>
      <c r="IE326" s="22"/>
      <c r="IF326" s="22"/>
      <c r="IG326" s="22"/>
      <c r="IH326" s="22"/>
      <c r="II326" s="22"/>
      <c r="IJ326" s="22"/>
      <c r="IK326" s="22"/>
      <c r="IL326" s="22"/>
      <c r="IM326" s="22"/>
      <c r="IN326" s="22"/>
      <c r="IO326" s="22"/>
      <c r="IP326" s="22"/>
      <c r="IQ326" s="22"/>
      <c r="IR326" s="22"/>
      <c r="IS326" s="22"/>
      <c r="IT326" s="22"/>
      <c r="IU326" s="22"/>
      <c r="IV326" s="22"/>
    </row>
    <row r="327" s="17" customFormat="1" ht="24" customHeight="1" spans="1:256">
      <c r="A327" s="39"/>
      <c r="B327" s="34"/>
      <c r="C327" s="34"/>
      <c r="D327" s="34"/>
      <c r="E327" s="85">
        <v>0.532</v>
      </c>
      <c r="F327" s="34" t="s">
        <v>497</v>
      </c>
      <c r="G327" s="85">
        <v>0.532</v>
      </c>
      <c r="H327" s="86" t="s">
        <v>53</v>
      </c>
      <c r="I327" s="85"/>
      <c r="J327" s="85"/>
      <c r="K327" s="34" t="s">
        <v>19</v>
      </c>
      <c r="L327" s="39"/>
      <c r="M327" s="87"/>
      <c r="N327" s="87"/>
      <c r="O327" s="87"/>
      <c r="P327" s="87"/>
      <c r="Q327" s="87"/>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c r="BG327" s="22"/>
      <c r="BH327" s="22"/>
      <c r="BI327" s="22"/>
      <c r="BJ327" s="22"/>
      <c r="BK327" s="22"/>
      <c r="BL327" s="22"/>
      <c r="BM327" s="22"/>
      <c r="BN327" s="22"/>
      <c r="BO327" s="22"/>
      <c r="BP327" s="22"/>
      <c r="BQ327" s="22"/>
      <c r="BR327" s="22"/>
      <c r="BS327" s="22"/>
      <c r="BT327" s="22"/>
      <c r="BU327" s="22"/>
      <c r="BV327" s="22"/>
      <c r="BW327" s="22"/>
      <c r="BX327" s="22"/>
      <c r="BY327" s="22"/>
      <c r="BZ327" s="22"/>
      <c r="CA327" s="22"/>
      <c r="CB327" s="22"/>
      <c r="CC327" s="22"/>
      <c r="CD327" s="22"/>
      <c r="CE327" s="22"/>
      <c r="CF327" s="22"/>
      <c r="CG327" s="22"/>
      <c r="CH327" s="22"/>
      <c r="CI327" s="22"/>
      <c r="CJ327" s="22"/>
      <c r="CK327" s="22"/>
      <c r="CL327" s="22"/>
      <c r="CM327" s="22"/>
      <c r="CN327" s="22"/>
      <c r="CO327" s="22"/>
      <c r="CP327" s="22"/>
      <c r="CQ327" s="22"/>
      <c r="CR327" s="22"/>
      <c r="CS327" s="22"/>
      <c r="CT327" s="22"/>
      <c r="CU327" s="22"/>
      <c r="CV327" s="22"/>
      <c r="CW327" s="22"/>
      <c r="CX327" s="22"/>
      <c r="CY327" s="22"/>
      <c r="CZ327" s="22"/>
      <c r="DA327" s="22"/>
      <c r="DB327" s="22"/>
      <c r="DC327" s="22"/>
      <c r="DD327" s="22"/>
      <c r="DE327" s="22"/>
      <c r="DF327" s="22"/>
      <c r="DG327" s="22"/>
      <c r="DH327" s="22"/>
      <c r="DI327" s="22"/>
      <c r="DJ327" s="22"/>
      <c r="DK327" s="22"/>
      <c r="DL327" s="22"/>
      <c r="DM327" s="22"/>
      <c r="DN327" s="22"/>
      <c r="DO327" s="22"/>
      <c r="DP327" s="22"/>
      <c r="DQ327" s="22"/>
      <c r="DR327" s="22"/>
      <c r="DS327" s="22"/>
      <c r="DT327" s="22"/>
      <c r="DU327" s="22"/>
      <c r="DV327" s="22"/>
      <c r="DW327" s="22"/>
      <c r="DX327" s="22"/>
      <c r="DY327" s="22"/>
      <c r="DZ327" s="22"/>
      <c r="EA327" s="22"/>
      <c r="EB327" s="22"/>
      <c r="EC327" s="22"/>
      <c r="ED327" s="22"/>
      <c r="EE327" s="22"/>
      <c r="EF327" s="22"/>
      <c r="EG327" s="22"/>
      <c r="EH327" s="22"/>
      <c r="EI327" s="22"/>
      <c r="EJ327" s="22"/>
      <c r="EK327" s="22"/>
      <c r="EL327" s="22"/>
      <c r="EM327" s="22"/>
      <c r="EN327" s="22"/>
      <c r="EO327" s="22"/>
      <c r="EP327" s="22"/>
      <c r="EQ327" s="22"/>
      <c r="ER327" s="22"/>
      <c r="ES327" s="22"/>
      <c r="ET327" s="22"/>
      <c r="EU327" s="22"/>
      <c r="EV327" s="22"/>
      <c r="EW327" s="22"/>
      <c r="EX327" s="22"/>
      <c r="EY327" s="22"/>
      <c r="EZ327" s="22"/>
      <c r="FA327" s="22"/>
      <c r="FB327" s="22"/>
      <c r="FC327" s="22"/>
      <c r="FD327" s="22"/>
      <c r="FE327" s="22"/>
      <c r="FF327" s="22"/>
      <c r="FG327" s="22"/>
      <c r="FH327" s="22"/>
      <c r="FI327" s="22"/>
      <c r="FJ327" s="22"/>
      <c r="FK327" s="22"/>
      <c r="FL327" s="22"/>
      <c r="FM327" s="22"/>
      <c r="FN327" s="22"/>
      <c r="FO327" s="22"/>
      <c r="FP327" s="22"/>
      <c r="FQ327" s="22"/>
      <c r="FR327" s="22"/>
      <c r="FS327" s="22"/>
      <c r="FT327" s="22"/>
      <c r="FU327" s="22"/>
      <c r="FV327" s="22"/>
      <c r="FW327" s="22"/>
      <c r="FX327" s="22"/>
      <c r="FY327" s="22"/>
      <c r="FZ327" s="22"/>
      <c r="GA327" s="22"/>
      <c r="GB327" s="22"/>
      <c r="GC327" s="22"/>
      <c r="GD327" s="22"/>
      <c r="GE327" s="22"/>
      <c r="GF327" s="22"/>
      <c r="GG327" s="22"/>
      <c r="GH327" s="22"/>
      <c r="GI327" s="22"/>
      <c r="GJ327" s="22"/>
      <c r="GK327" s="22"/>
      <c r="GL327" s="22"/>
      <c r="GM327" s="22"/>
      <c r="GN327" s="22"/>
      <c r="GO327" s="22"/>
      <c r="GP327" s="22"/>
      <c r="GQ327" s="22"/>
      <c r="GR327" s="22"/>
      <c r="GS327" s="22"/>
      <c r="GT327" s="22"/>
      <c r="GU327" s="22"/>
      <c r="GV327" s="22"/>
      <c r="GW327" s="22"/>
      <c r="GX327" s="22"/>
      <c r="GY327" s="22"/>
      <c r="GZ327" s="22"/>
      <c r="HA327" s="22"/>
      <c r="HB327" s="22"/>
      <c r="HC327" s="22"/>
      <c r="HD327" s="22"/>
      <c r="HE327" s="22"/>
      <c r="HF327" s="22"/>
      <c r="HG327" s="22"/>
      <c r="HH327" s="22"/>
      <c r="HI327" s="22"/>
      <c r="HJ327" s="22"/>
      <c r="HK327" s="22"/>
      <c r="HL327" s="22"/>
      <c r="HM327" s="22"/>
      <c r="HN327" s="22"/>
      <c r="HO327" s="22"/>
      <c r="HP327" s="22"/>
      <c r="HQ327" s="22"/>
      <c r="HR327" s="22"/>
      <c r="HS327" s="22"/>
      <c r="HT327" s="22"/>
      <c r="HU327" s="22"/>
      <c r="HV327" s="22"/>
      <c r="HW327" s="22"/>
      <c r="HX327" s="22"/>
      <c r="HY327" s="22"/>
      <c r="HZ327" s="22"/>
      <c r="IA327" s="22"/>
      <c r="IB327" s="22"/>
      <c r="IC327" s="22"/>
      <c r="ID327" s="22"/>
      <c r="IE327" s="22"/>
      <c r="IF327" s="22"/>
      <c r="IG327" s="22"/>
      <c r="IH327" s="22"/>
      <c r="II327" s="22"/>
      <c r="IJ327" s="22"/>
      <c r="IK327" s="22"/>
      <c r="IL327" s="22"/>
      <c r="IM327" s="22"/>
      <c r="IN327" s="22"/>
      <c r="IO327" s="22"/>
      <c r="IP327" s="22"/>
      <c r="IQ327" s="22"/>
      <c r="IR327" s="22"/>
      <c r="IS327" s="22"/>
      <c r="IT327" s="22"/>
      <c r="IU327" s="22"/>
      <c r="IV327" s="22"/>
    </row>
    <row r="328" s="17" customFormat="1" ht="33" customHeight="1" spans="1:256">
      <c r="A328" s="39"/>
      <c r="B328" s="34"/>
      <c r="C328" s="34"/>
      <c r="D328" s="34"/>
      <c r="E328" s="85">
        <v>20</v>
      </c>
      <c r="F328" s="34" t="s">
        <v>498</v>
      </c>
      <c r="G328" s="85">
        <v>20</v>
      </c>
      <c r="H328" s="86" t="s">
        <v>499</v>
      </c>
      <c r="I328" s="85"/>
      <c r="J328" s="85"/>
      <c r="K328" s="34" t="s">
        <v>19</v>
      </c>
      <c r="L328" s="39"/>
      <c r="M328" s="87"/>
      <c r="N328" s="87"/>
      <c r="O328" s="87"/>
      <c r="P328" s="87"/>
      <c r="Q328" s="87"/>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2"/>
      <c r="BJ328" s="22"/>
      <c r="BK328" s="22"/>
      <c r="BL328" s="22"/>
      <c r="BM328" s="22"/>
      <c r="BN328" s="22"/>
      <c r="BO328" s="22"/>
      <c r="BP328" s="22"/>
      <c r="BQ328" s="22"/>
      <c r="BR328" s="22"/>
      <c r="BS328" s="22"/>
      <c r="BT328" s="22"/>
      <c r="BU328" s="22"/>
      <c r="BV328" s="22"/>
      <c r="BW328" s="22"/>
      <c r="BX328" s="22"/>
      <c r="BY328" s="22"/>
      <c r="BZ328" s="22"/>
      <c r="CA328" s="22"/>
      <c r="CB328" s="22"/>
      <c r="CC328" s="22"/>
      <c r="CD328" s="22"/>
      <c r="CE328" s="22"/>
      <c r="CF328" s="22"/>
      <c r="CG328" s="22"/>
      <c r="CH328" s="22"/>
      <c r="CI328" s="22"/>
      <c r="CJ328" s="22"/>
      <c r="CK328" s="22"/>
      <c r="CL328" s="22"/>
      <c r="CM328" s="22"/>
      <c r="CN328" s="22"/>
      <c r="CO328" s="22"/>
      <c r="CP328" s="22"/>
      <c r="CQ328" s="22"/>
      <c r="CR328" s="22"/>
      <c r="CS328" s="22"/>
      <c r="CT328" s="22"/>
      <c r="CU328" s="22"/>
      <c r="CV328" s="22"/>
      <c r="CW328" s="22"/>
      <c r="CX328" s="22"/>
      <c r="CY328" s="22"/>
      <c r="CZ328" s="22"/>
      <c r="DA328" s="22"/>
      <c r="DB328" s="22"/>
      <c r="DC328" s="22"/>
      <c r="DD328" s="22"/>
      <c r="DE328" s="22"/>
      <c r="DF328" s="22"/>
      <c r="DG328" s="22"/>
      <c r="DH328" s="22"/>
      <c r="DI328" s="22"/>
      <c r="DJ328" s="22"/>
      <c r="DK328" s="22"/>
      <c r="DL328" s="22"/>
      <c r="DM328" s="22"/>
      <c r="DN328" s="22"/>
      <c r="DO328" s="22"/>
      <c r="DP328" s="22"/>
      <c r="DQ328" s="22"/>
      <c r="DR328" s="22"/>
      <c r="DS328" s="22"/>
      <c r="DT328" s="22"/>
      <c r="DU328" s="22"/>
      <c r="DV328" s="22"/>
      <c r="DW328" s="22"/>
      <c r="DX328" s="22"/>
      <c r="DY328" s="22"/>
      <c r="DZ328" s="22"/>
      <c r="EA328" s="22"/>
      <c r="EB328" s="22"/>
      <c r="EC328" s="22"/>
      <c r="ED328" s="22"/>
      <c r="EE328" s="22"/>
      <c r="EF328" s="22"/>
      <c r="EG328" s="22"/>
      <c r="EH328" s="22"/>
      <c r="EI328" s="22"/>
      <c r="EJ328" s="22"/>
      <c r="EK328" s="22"/>
      <c r="EL328" s="22"/>
      <c r="EM328" s="22"/>
      <c r="EN328" s="22"/>
      <c r="EO328" s="22"/>
      <c r="EP328" s="22"/>
      <c r="EQ328" s="22"/>
      <c r="ER328" s="22"/>
      <c r="ES328" s="22"/>
      <c r="ET328" s="22"/>
      <c r="EU328" s="22"/>
      <c r="EV328" s="22"/>
      <c r="EW328" s="22"/>
      <c r="EX328" s="22"/>
      <c r="EY328" s="22"/>
      <c r="EZ328" s="22"/>
      <c r="FA328" s="22"/>
      <c r="FB328" s="22"/>
      <c r="FC328" s="22"/>
      <c r="FD328" s="22"/>
      <c r="FE328" s="22"/>
      <c r="FF328" s="22"/>
      <c r="FG328" s="22"/>
      <c r="FH328" s="22"/>
      <c r="FI328" s="22"/>
      <c r="FJ328" s="22"/>
      <c r="FK328" s="22"/>
      <c r="FL328" s="22"/>
      <c r="FM328" s="22"/>
      <c r="FN328" s="22"/>
      <c r="FO328" s="22"/>
      <c r="FP328" s="22"/>
      <c r="FQ328" s="22"/>
      <c r="FR328" s="22"/>
      <c r="FS328" s="22"/>
      <c r="FT328" s="22"/>
      <c r="FU328" s="22"/>
      <c r="FV328" s="22"/>
      <c r="FW328" s="22"/>
      <c r="FX328" s="22"/>
      <c r="FY328" s="22"/>
      <c r="FZ328" s="22"/>
      <c r="GA328" s="22"/>
      <c r="GB328" s="22"/>
      <c r="GC328" s="22"/>
      <c r="GD328" s="22"/>
      <c r="GE328" s="22"/>
      <c r="GF328" s="22"/>
      <c r="GG328" s="22"/>
      <c r="GH328" s="22"/>
      <c r="GI328" s="22"/>
      <c r="GJ328" s="22"/>
      <c r="GK328" s="22"/>
      <c r="GL328" s="22"/>
      <c r="GM328" s="22"/>
      <c r="GN328" s="22"/>
      <c r="GO328" s="22"/>
      <c r="GP328" s="22"/>
      <c r="GQ328" s="22"/>
      <c r="GR328" s="22"/>
      <c r="GS328" s="22"/>
      <c r="GT328" s="22"/>
      <c r="GU328" s="22"/>
      <c r="GV328" s="22"/>
      <c r="GW328" s="22"/>
      <c r="GX328" s="22"/>
      <c r="GY328" s="22"/>
      <c r="GZ328" s="22"/>
      <c r="HA328" s="22"/>
      <c r="HB328" s="22"/>
      <c r="HC328" s="22"/>
      <c r="HD328" s="22"/>
      <c r="HE328" s="22"/>
      <c r="HF328" s="22"/>
      <c r="HG328" s="22"/>
      <c r="HH328" s="22"/>
      <c r="HI328" s="22"/>
      <c r="HJ328" s="22"/>
      <c r="HK328" s="22"/>
      <c r="HL328" s="22"/>
      <c r="HM328" s="22"/>
      <c r="HN328" s="22"/>
      <c r="HO328" s="22"/>
      <c r="HP328" s="22"/>
      <c r="HQ328" s="22"/>
      <c r="HR328" s="22"/>
      <c r="HS328" s="22"/>
      <c r="HT328" s="22"/>
      <c r="HU328" s="22"/>
      <c r="HV328" s="22"/>
      <c r="HW328" s="22"/>
      <c r="HX328" s="22"/>
      <c r="HY328" s="22"/>
      <c r="HZ328" s="22"/>
      <c r="IA328" s="22"/>
      <c r="IB328" s="22"/>
      <c r="IC328" s="22"/>
      <c r="ID328" s="22"/>
      <c r="IE328" s="22"/>
      <c r="IF328" s="22"/>
      <c r="IG328" s="22"/>
      <c r="IH328" s="22"/>
      <c r="II328" s="22"/>
      <c r="IJ328" s="22"/>
      <c r="IK328" s="22"/>
      <c r="IL328" s="22"/>
      <c r="IM328" s="22"/>
      <c r="IN328" s="22"/>
      <c r="IO328" s="22"/>
      <c r="IP328" s="22"/>
      <c r="IQ328" s="22"/>
      <c r="IR328" s="22"/>
      <c r="IS328" s="22"/>
      <c r="IT328" s="22"/>
      <c r="IU328" s="22"/>
      <c r="IV328" s="22"/>
    </row>
    <row r="329" s="17" customFormat="1" ht="29" customHeight="1" spans="1:256">
      <c r="A329" s="39">
        <v>47</v>
      </c>
      <c r="B329" s="39" t="s">
        <v>489</v>
      </c>
      <c r="C329" s="39" t="s">
        <v>500</v>
      </c>
      <c r="D329" s="39">
        <v>75</v>
      </c>
      <c r="E329" s="85">
        <v>17.392</v>
      </c>
      <c r="F329" s="34" t="s">
        <v>501</v>
      </c>
      <c r="G329" s="85">
        <v>17.392</v>
      </c>
      <c r="H329" s="86" t="s">
        <v>492</v>
      </c>
      <c r="I329" s="85">
        <v>75</v>
      </c>
      <c r="J329" s="85">
        <f>D329-I329</f>
        <v>0</v>
      </c>
      <c r="K329" s="34" t="s">
        <v>19</v>
      </c>
      <c r="L329" s="39"/>
      <c r="M329" s="87"/>
      <c r="N329" s="87"/>
      <c r="O329" s="87"/>
      <c r="P329" s="87"/>
      <c r="Q329" s="87"/>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22"/>
      <c r="BH329" s="22"/>
      <c r="BI329" s="22"/>
      <c r="BJ329" s="22"/>
      <c r="BK329" s="22"/>
      <c r="BL329" s="22"/>
      <c r="BM329" s="22"/>
      <c r="BN329" s="22"/>
      <c r="BO329" s="22"/>
      <c r="BP329" s="22"/>
      <c r="BQ329" s="22"/>
      <c r="BR329" s="22"/>
      <c r="BS329" s="22"/>
      <c r="BT329" s="22"/>
      <c r="BU329" s="22"/>
      <c r="BV329" s="22"/>
      <c r="BW329" s="22"/>
      <c r="BX329" s="22"/>
      <c r="BY329" s="22"/>
      <c r="BZ329" s="22"/>
      <c r="CA329" s="22"/>
      <c r="CB329" s="22"/>
      <c r="CC329" s="22"/>
      <c r="CD329" s="22"/>
      <c r="CE329" s="22"/>
      <c r="CF329" s="22"/>
      <c r="CG329" s="22"/>
      <c r="CH329" s="22"/>
      <c r="CI329" s="22"/>
      <c r="CJ329" s="22"/>
      <c r="CK329" s="22"/>
      <c r="CL329" s="22"/>
      <c r="CM329" s="22"/>
      <c r="CN329" s="22"/>
      <c r="CO329" s="22"/>
      <c r="CP329" s="22"/>
      <c r="CQ329" s="22"/>
      <c r="CR329" s="22"/>
      <c r="CS329" s="22"/>
      <c r="CT329" s="22"/>
      <c r="CU329" s="22"/>
      <c r="CV329" s="22"/>
      <c r="CW329" s="22"/>
      <c r="CX329" s="22"/>
      <c r="CY329" s="22"/>
      <c r="CZ329" s="22"/>
      <c r="DA329" s="22"/>
      <c r="DB329" s="22"/>
      <c r="DC329" s="22"/>
      <c r="DD329" s="22"/>
      <c r="DE329" s="22"/>
      <c r="DF329" s="22"/>
      <c r="DG329" s="22"/>
      <c r="DH329" s="22"/>
      <c r="DI329" s="22"/>
      <c r="DJ329" s="22"/>
      <c r="DK329" s="22"/>
      <c r="DL329" s="22"/>
      <c r="DM329" s="22"/>
      <c r="DN329" s="22"/>
      <c r="DO329" s="22"/>
      <c r="DP329" s="22"/>
      <c r="DQ329" s="22"/>
      <c r="DR329" s="22"/>
      <c r="DS329" s="22"/>
      <c r="DT329" s="22"/>
      <c r="DU329" s="22"/>
      <c r="DV329" s="22"/>
      <c r="DW329" s="22"/>
      <c r="DX329" s="22"/>
      <c r="DY329" s="22"/>
      <c r="DZ329" s="22"/>
      <c r="EA329" s="22"/>
      <c r="EB329" s="22"/>
      <c r="EC329" s="22"/>
      <c r="ED329" s="22"/>
      <c r="EE329" s="22"/>
      <c r="EF329" s="22"/>
      <c r="EG329" s="22"/>
      <c r="EH329" s="22"/>
      <c r="EI329" s="22"/>
      <c r="EJ329" s="22"/>
      <c r="EK329" s="22"/>
      <c r="EL329" s="22"/>
      <c r="EM329" s="22"/>
      <c r="EN329" s="22"/>
      <c r="EO329" s="22"/>
      <c r="EP329" s="22"/>
      <c r="EQ329" s="22"/>
      <c r="ER329" s="22"/>
      <c r="ES329" s="22"/>
      <c r="ET329" s="22"/>
      <c r="EU329" s="22"/>
      <c r="EV329" s="22"/>
      <c r="EW329" s="22"/>
      <c r="EX329" s="22"/>
      <c r="EY329" s="22"/>
      <c r="EZ329" s="22"/>
      <c r="FA329" s="22"/>
      <c r="FB329" s="22"/>
      <c r="FC329" s="22"/>
      <c r="FD329" s="22"/>
      <c r="FE329" s="22"/>
      <c r="FF329" s="22"/>
      <c r="FG329" s="22"/>
      <c r="FH329" s="22"/>
      <c r="FI329" s="22"/>
      <c r="FJ329" s="22"/>
      <c r="FK329" s="22"/>
      <c r="FL329" s="22"/>
      <c r="FM329" s="22"/>
      <c r="FN329" s="22"/>
      <c r="FO329" s="22"/>
      <c r="FP329" s="22"/>
      <c r="FQ329" s="22"/>
      <c r="FR329" s="22"/>
      <c r="FS329" s="22"/>
      <c r="FT329" s="22"/>
      <c r="FU329" s="22"/>
      <c r="FV329" s="22"/>
      <c r="FW329" s="22"/>
      <c r="FX329" s="22"/>
      <c r="FY329" s="22"/>
      <c r="FZ329" s="22"/>
      <c r="GA329" s="22"/>
      <c r="GB329" s="22"/>
      <c r="GC329" s="22"/>
      <c r="GD329" s="22"/>
      <c r="GE329" s="22"/>
      <c r="GF329" s="22"/>
      <c r="GG329" s="22"/>
      <c r="GH329" s="22"/>
      <c r="GI329" s="22"/>
      <c r="GJ329" s="22"/>
      <c r="GK329" s="22"/>
      <c r="GL329" s="22"/>
      <c r="GM329" s="22"/>
      <c r="GN329" s="22"/>
      <c r="GO329" s="22"/>
      <c r="GP329" s="22"/>
      <c r="GQ329" s="22"/>
      <c r="GR329" s="22"/>
      <c r="GS329" s="22"/>
      <c r="GT329" s="22"/>
      <c r="GU329" s="22"/>
      <c r="GV329" s="22"/>
      <c r="GW329" s="22"/>
      <c r="GX329" s="22"/>
      <c r="GY329" s="22"/>
      <c r="GZ329" s="22"/>
      <c r="HA329" s="22"/>
      <c r="HB329" s="22"/>
      <c r="HC329" s="22"/>
      <c r="HD329" s="22"/>
      <c r="HE329" s="22"/>
      <c r="HF329" s="22"/>
      <c r="HG329" s="22"/>
      <c r="HH329" s="22"/>
      <c r="HI329" s="22"/>
      <c r="HJ329" s="22"/>
      <c r="HK329" s="22"/>
      <c r="HL329" s="22"/>
      <c r="HM329" s="22"/>
      <c r="HN329" s="22"/>
      <c r="HO329" s="22"/>
      <c r="HP329" s="22"/>
      <c r="HQ329" s="22"/>
      <c r="HR329" s="22"/>
      <c r="HS329" s="22"/>
      <c r="HT329" s="22"/>
      <c r="HU329" s="22"/>
      <c r="HV329" s="22"/>
      <c r="HW329" s="22"/>
      <c r="HX329" s="22"/>
      <c r="HY329" s="22"/>
      <c r="HZ329" s="22"/>
      <c r="IA329" s="22"/>
      <c r="IB329" s="22"/>
      <c r="IC329" s="22"/>
      <c r="ID329" s="22"/>
      <c r="IE329" s="22"/>
      <c r="IF329" s="22"/>
      <c r="IG329" s="22"/>
      <c r="IH329" s="22"/>
      <c r="II329" s="22"/>
      <c r="IJ329" s="22"/>
      <c r="IK329" s="22"/>
      <c r="IL329" s="22"/>
      <c r="IM329" s="22"/>
      <c r="IN329" s="22"/>
      <c r="IO329" s="22"/>
      <c r="IP329" s="22"/>
      <c r="IQ329" s="22"/>
      <c r="IR329" s="22"/>
      <c r="IS329" s="22"/>
      <c r="IT329" s="22"/>
      <c r="IU329" s="22"/>
      <c r="IV329" s="22"/>
    </row>
    <row r="330" s="17" customFormat="1" ht="28" customHeight="1" spans="1:256">
      <c r="A330" s="39"/>
      <c r="B330" s="39"/>
      <c r="C330" s="39"/>
      <c r="D330" s="39"/>
      <c r="E330" s="85">
        <v>30</v>
      </c>
      <c r="F330" s="34" t="s">
        <v>493</v>
      </c>
      <c r="G330" s="85">
        <v>30</v>
      </c>
      <c r="H330" s="86" t="s">
        <v>494</v>
      </c>
      <c r="I330" s="85"/>
      <c r="J330" s="85"/>
      <c r="K330" s="34" t="s">
        <v>19</v>
      </c>
      <c r="L330" s="39"/>
      <c r="M330" s="87"/>
      <c r="N330" s="87"/>
      <c r="O330" s="87"/>
      <c r="P330" s="87"/>
      <c r="Q330" s="87"/>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22"/>
      <c r="BH330" s="22"/>
      <c r="BI330" s="22"/>
      <c r="BJ330" s="22"/>
      <c r="BK330" s="22"/>
      <c r="BL330" s="22"/>
      <c r="BM330" s="22"/>
      <c r="BN330" s="22"/>
      <c r="BO330" s="22"/>
      <c r="BP330" s="22"/>
      <c r="BQ330" s="22"/>
      <c r="BR330" s="22"/>
      <c r="BS330" s="22"/>
      <c r="BT330" s="22"/>
      <c r="BU330" s="22"/>
      <c r="BV330" s="22"/>
      <c r="BW330" s="22"/>
      <c r="BX330" s="22"/>
      <c r="BY330" s="22"/>
      <c r="BZ330" s="22"/>
      <c r="CA330" s="22"/>
      <c r="CB330" s="22"/>
      <c r="CC330" s="22"/>
      <c r="CD330" s="22"/>
      <c r="CE330" s="22"/>
      <c r="CF330" s="22"/>
      <c r="CG330" s="22"/>
      <c r="CH330" s="22"/>
      <c r="CI330" s="22"/>
      <c r="CJ330" s="22"/>
      <c r="CK330" s="22"/>
      <c r="CL330" s="22"/>
      <c r="CM330" s="22"/>
      <c r="CN330" s="22"/>
      <c r="CO330" s="22"/>
      <c r="CP330" s="22"/>
      <c r="CQ330" s="22"/>
      <c r="CR330" s="22"/>
      <c r="CS330" s="22"/>
      <c r="CT330" s="22"/>
      <c r="CU330" s="22"/>
      <c r="CV330" s="22"/>
      <c r="CW330" s="22"/>
      <c r="CX330" s="22"/>
      <c r="CY330" s="22"/>
      <c r="CZ330" s="22"/>
      <c r="DA330" s="22"/>
      <c r="DB330" s="22"/>
      <c r="DC330" s="22"/>
      <c r="DD330" s="22"/>
      <c r="DE330" s="22"/>
      <c r="DF330" s="22"/>
      <c r="DG330" s="22"/>
      <c r="DH330" s="22"/>
      <c r="DI330" s="22"/>
      <c r="DJ330" s="22"/>
      <c r="DK330" s="22"/>
      <c r="DL330" s="22"/>
      <c r="DM330" s="22"/>
      <c r="DN330" s="22"/>
      <c r="DO330" s="22"/>
      <c r="DP330" s="22"/>
      <c r="DQ330" s="22"/>
      <c r="DR330" s="22"/>
      <c r="DS330" s="22"/>
      <c r="DT330" s="22"/>
      <c r="DU330" s="22"/>
      <c r="DV330" s="22"/>
      <c r="DW330" s="22"/>
      <c r="DX330" s="22"/>
      <c r="DY330" s="22"/>
      <c r="DZ330" s="22"/>
      <c r="EA330" s="22"/>
      <c r="EB330" s="22"/>
      <c r="EC330" s="22"/>
      <c r="ED330" s="22"/>
      <c r="EE330" s="22"/>
      <c r="EF330" s="22"/>
      <c r="EG330" s="22"/>
      <c r="EH330" s="22"/>
      <c r="EI330" s="22"/>
      <c r="EJ330" s="22"/>
      <c r="EK330" s="22"/>
      <c r="EL330" s="22"/>
      <c r="EM330" s="22"/>
      <c r="EN330" s="22"/>
      <c r="EO330" s="22"/>
      <c r="EP330" s="22"/>
      <c r="EQ330" s="22"/>
      <c r="ER330" s="22"/>
      <c r="ES330" s="22"/>
      <c r="ET330" s="22"/>
      <c r="EU330" s="22"/>
      <c r="EV330" s="22"/>
      <c r="EW330" s="22"/>
      <c r="EX330" s="22"/>
      <c r="EY330" s="22"/>
      <c r="EZ330" s="22"/>
      <c r="FA330" s="22"/>
      <c r="FB330" s="22"/>
      <c r="FC330" s="22"/>
      <c r="FD330" s="22"/>
      <c r="FE330" s="22"/>
      <c r="FF330" s="22"/>
      <c r="FG330" s="22"/>
      <c r="FH330" s="22"/>
      <c r="FI330" s="22"/>
      <c r="FJ330" s="22"/>
      <c r="FK330" s="22"/>
      <c r="FL330" s="22"/>
      <c r="FM330" s="22"/>
      <c r="FN330" s="22"/>
      <c r="FO330" s="22"/>
      <c r="FP330" s="22"/>
      <c r="FQ330" s="22"/>
      <c r="FR330" s="22"/>
      <c r="FS330" s="22"/>
      <c r="FT330" s="22"/>
      <c r="FU330" s="22"/>
      <c r="FV330" s="22"/>
      <c r="FW330" s="22"/>
      <c r="FX330" s="22"/>
      <c r="FY330" s="22"/>
      <c r="FZ330" s="22"/>
      <c r="GA330" s="22"/>
      <c r="GB330" s="22"/>
      <c r="GC330" s="22"/>
      <c r="GD330" s="22"/>
      <c r="GE330" s="22"/>
      <c r="GF330" s="22"/>
      <c r="GG330" s="22"/>
      <c r="GH330" s="22"/>
      <c r="GI330" s="22"/>
      <c r="GJ330" s="22"/>
      <c r="GK330" s="22"/>
      <c r="GL330" s="22"/>
      <c r="GM330" s="22"/>
      <c r="GN330" s="22"/>
      <c r="GO330" s="22"/>
      <c r="GP330" s="22"/>
      <c r="GQ330" s="22"/>
      <c r="GR330" s="22"/>
      <c r="GS330" s="22"/>
      <c r="GT330" s="22"/>
      <c r="GU330" s="22"/>
      <c r="GV330" s="22"/>
      <c r="GW330" s="22"/>
      <c r="GX330" s="22"/>
      <c r="GY330" s="22"/>
      <c r="GZ330" s="22"/>
      <c r="HA330" s="22"/>
      <c r="HB330" s="22"/>
      <c r="HC330" s="22"/>
      <c r="HD330" s="22"/>
      <c r="HE330" s="22"/>
      <c r="HF330" s="22"/>
      <c r="HG330" s="22"/>
      <c r="HH330" s="22"/>
      <c r="HI330" s="22"/>
      <c r="HJ330" s="22"/>
      <c r="HK330" s="22"/>
      <c r="HL330" s="22"/>
      <c r="HM330" s="22"/>
      <c r="HN330" s="22"/>
      <c r="HO330" s="22"/>
      <c r="HP330" s="22"/>
      <c r="HQ330" s="22"/>
      <c r="HR330" s="22"/>
      <c r="HS330" s="22"/>
      <c r="HT330" s="22"/>
      <c r="HU330" s="22"/>
      <c r="HV330" s="22"/>
      <c r="HW330" s="22"/>
      <c r="HX330" s="22"/>
      <c r="HY330" s="22"/>
      <c r="HZ330" s="22"/>
      <c r="IA330" s="22"/>
      <c r="IB330" s="22"/>
      <c r="IC330" s="22"/>
      <c r="ID330" s="22"/>
      <c r="IE330" s="22"/>
      <c r="IF330" s="22"/>
      <c r="IG330" s="22"/>
      <c r="IH330" s="22"/>
      <c r="II330" s="22"/>
      <c r="IJ330" s="22"/>
      <c r="IK330" s="22"/>
      <c r="IL330" s="22"/>
      <c r="IM330" s="22"/>
      <c r="IN330" s="22"/>
      <c r="IO330" s="22"/>
      <c r="IP330" s="22"/>
      <c r="IQ330" s="22"/>
      <c r="IR330" s="22"/>
      <c r="IS330" s="22"/>
      <c r="IT330" s="22"/>
      <c r="IU330" s="22"/>
      <c r="IV330" s="22"/>
    </row>
    <row r="331" s="17" customFormat="1" ht="28" customHeight="1" spans="1:256">
      <c r="A331" s="39"/>
      <c r="B331" s="39"/>
      <c r="C331" s="39"/>
      <c r="D331" s="39"/>
      <c r="E331" s="70">
        <v>6.472</v>
      </c>
      <c r="F331" s="34" t="s">
        <v>502</v>
      </c>
      <c r="G331" s="70">
        <v>6.472</v>
      </c>
      <c r="H331" s="86" t="s">
        <v>224</v>
      </c>
      <c r="I331" s="85"/>
      <c r="J331" s="85"/>
      <c r="K331" s="34" t="s">
        <v>19</v>
      </c>
      <c r="L331" s="39"/>
      <c r="M331" s="87"/>
      <c r="N331" s="87"/>
      <c r="O331" s="87"/>
      <c r="P331" s="87"/>
      <c r="Q331" s="87"/>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22"/>
      <c r="BH331" s="22"/>
      <c r="BI331" s="22"/>
      <c r="BJ331" s="22"/>
      <c r="BK331" s="22"/>
      <c r="BL331" s="22"/>
      <c r="BM331" s="22"/>
      <c r="BN331" s="22"/>
      <c r="BO331" s="22"/>
      <c r="BP331" s="22"/>
      <c r="BQ331" s="22"/>
      <c r="BR331" s="22"/>
      <c r="BS331" s="22"/>
      <c r="BT331" s="22"/>
      <c r="BU331" s="22"/>
      <c r="BV331" s="22"/>
      <c r="BW331" s="22"/>
      <c r="BX331" s="22"/>
      <c r="BY331" s="22"/>
      <c r="BZ331" s="22"/>
      <c r="CA331" s="22"/>
      <c r="CB331" s="22"/>
      <c r="CC331" s="22"/>
      <c r="CD331" s="22"/>
      <c r="CE331" s="22"/>
      <c r="CF331" s="22"/>
      <c r="CG331" s="22"/>
      <c r="CH331" s="22"/>
      <c r="CI331" s="22"/>
      <c r="CJ331" s="22"/>
      <c r="CK331" s="22"/>
      <c r="CL331" s="22"/>
      <c r="CM331" s="22"/>
      <c r="CN331" s="22"/>
      <c r="CO331" s="22"/>
      <c r="CP331" s="22"/>
      <c r="CQ331" s="22"/>
      <c r="CR331" s="22"/>
      <c r="CS331" s="22"/>
      <c r="CT331" s="22"/>
      <c r="CU331" s="22"/>
      <c r="CV331" s="22"/>
      <c r="CW331" s="22"/>
      <c r="CX331" s="22"/>
      <c r="CY331" s="22"/>
      <c r="CZ331" s="22"/>
      <c r="DA331" s="22"/>
      <c r="DB331" s="22"/>
      <c r="DC331" s="22"/>
      <c r="DD331" s="22"/>
      <c r="DE331" s="22"/>
      <c r="DF331" s="22"/>
      <c r="DG331" s="22"/>
      <c r="DH331" s="22"/>
      <c r="DI331" s="22"/>
      <c r="DJ331" s="22"/>
      <c r="DK331" s="22"/>
      <c r="DL331" s="22"/>
      <c r="DM331" s="22"/>
      <c r="DN331" s="22"/>
      <c r="DO331" s="22"/>
      <c r="DP331" s="22"/>
      <c r="DQ331" s="22"/>
      <c r="DR331" s="22"/>
      <c r="DS331" s="22"/>
      <c r="DT331" s="22"/>
      <c r="DU331" s="22"/>
      <c r="DV331" s="22"/>
      <c r="DW331" s="22"/>
      <c r="DX331" s="22"/>
      <c r="DY331" s="22"/>
      <c r="DZ331" s="22"/>
      <c r="EA331" s="22"/>
      <c r="EB331" s="22"/>
      <c r="EC331" s="22"/>
      <c r="ED331" s="22"/>
      <c r="EE331" s="22"/>
      <c r="EF331" s="22"/>
      <c r="EG331" s="22"/>
      <c r="EH331" s="22"/>
      <c r="EI331" s="22"/>
      <c r="EJ331" s="22"/>
      <c r="EK331" s="22"/>
      <c r="EL331" s="22"/>
      <c r="EM331" s="22"/>
      <c r="EN331" s="22"/>
      <c r="EO331" s="22"/>
      <c r="EP331" s="22"/>
      <c r="EQ331" s="22"/>
      <c r="ER331" s="22"/>
      <c r="ES331" s="22"/>
      <c r="ET331" s="22"/>
      <c r="EU331" s="22"/>
      <c r="EV331" s="22"/>
      <c r="EW331" s="22"/>
      <c r="EX331" s="22"/>
      <c r="EY331" s="22"/>
      <c r="EZ331" s="22"/>
      <c r="FA331" s="22"/>
      <c r="FB331" s="22"/>
      <c r="FC331" s="22"/>
      <c r="FD331" s="22"/>
      <c r="FE331" s="22"/>
      <c r="FF331" s="22"/>
      <c r="FG331" s="22"/>
      <c r="FH331" s="22"/>
      <c r="FI331" s="22"/>
      <c r="FJ331" s="22"/>
      <c r="FK331" s="22"/>
      <c r="FL331" s="22"/>
      <c r="FM331" s="22"/>
      <c r="FN331" s="22"/>
      <c r="FO331" s="22"/>
      <c r="FP331" s="22"/>
      <c r="FQ331" s="22"/>
      <c r="FR331" s="22"/>
      <c r="FS331" s="22"/>
      <c r="FT331" s="22"/>
      <c r="FU331" s="22"/>
      <c r="FV331" s="22"/>
      <c r="FW331" s="22"/>
      <c r="FX331" s="22"/>
      <c r="FY331" s="22"/>
      <c r="FZ331" s="22"/>
      <c r="GA331" s="22"/>
      <c r="GB331" s="22"/>
      <c r="GC331" s="22"/>
      <c r="GD331" s="22"/>
      <c r="GE331" s="22"/>
      <c r="GF331" s="22"/>
      <c r="GG331" s="22"/>
      <c r="GH331" s="22"/>
      <c r="GI331" s="22"/>
      <c r="GJ331" s="22"/>
      <c r="GK331" s="22"/>
      <c r="GL331" s="22"/>
      <c r="GM331" s="22"/>
      <c r="GN331" s="22"/>
      <c r="GO331" s="22"/>
      <c r="GP331" s="22"/>
      <c r="GQ331" s="22"/>
      <c r="GR331" s="22"/>
      <c r="GS331" s="22"/>
      <c r="GT331" s="22"/>
      <c r="GU331" s="22"/>
      <c r="GV331" s="22"/>
      <c r="GW331" s="22"/>
      <c r="GX331" s="22"/>
      <c r="GY331" s="22"/>
      <c r="GZ331" s="22"/>
      <c r="HA331" s="22"/>
      <c r="HB331" s="22"/>
      <c r="HC331" s="22"/>
      <c r="HD331" s="22"/>
      <c r="HE331" s="22"/>
      <c r="HF331" s="22"/>
      <c r="HG331" s="22"/>
      <c r="HH331" s="22"/>
      <c r="HI331" s="22"/>
      <c r="HJ331" s="22"/>
      <c r="HK331" s="22"/>
      <c r="HL331" s="22"/>
      <c r="HM331" s="22"/>
      <c r="HN331" s="22"/>
      <c r="HO331" s="22"/>
      <c r="HP331" s="22"/>
      <c r="HQ331" s="22"/>
      <c r="HR331" s="22"/>
      <c r="HS331" s="22"/>
      <c r="HT331" s="22"/>
      <c r="HU331" s="22"/>
      <c r="HV331" s="22"/>
      <c r="HW331" s="22"/>
      <c r="HX331" s="22"/>
      <c r="HY331" s="22"/>
      <c r="HZ331" s="22"/>
      <c r="IA331" s="22"/>
      <c r="IB331" s="22"/>
      <c r="IC331" s="22"/>
      <c r="ID331" s="22"/>
      <c r="IE331" s="22"/>
      <c r="IF331" s="22"/>
      <c r="IG331" s="22"/>
      <c r="IH331" s="22"/>
      <c r="II331" s="22"/>
      <c r="IJ331" s="22"/>
      <c r="IK331" s="22"/>
      <c r="IL331" s="22"/>
      <c r="IM331" s="22"/>
      <c r="IN331" s="22"/>
      <c r="IO331" s="22"/>
      <c r="IP331" s="22"/>
      <c r="IQ331" s="22"/>
      <c r="IR331" s="22"/>
      <c r="IS331" s="22"/>
      <c r="IT331" s="22"/>
      <c r="IU331" s="22"/>
      <c r="IV331" s="22"/>
    </row>
    <row r="332" s="17" customFormat="1" ht="27" customHeight="1" spans="1:256">
      <c r="A332" s="39"/>
      <c r="B332" s="39"/>
      <c r="C332" s="39"/>
      <c r="D332" s="39"/>
      <c r="E332" s="70">
        <v>0.636</v>
      </c>
      <c r="F332" s="34" t="s">
        <v>503</v>
      </c>
      <c r="G332" s="70">
        <v>0.636</v>
      </c>
      <c r="H332" s="86" t="s">
        <v>53</v>
      </c>
      <c r="I332" s="85"/>
      <c r="J332" s="85"/>
      <c r="K332" s="34" t="s">
        <v>19</v>
      </c>
      <c r="L332" s="88"/>
      <c r="M332" s="87"/>
      <c r="N332" s="87"/>
      <c r="O332" s="87"/>
      <c r="P332" s="87"/>
      <c r="Q332" s="87"/>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c r="BG332" s="22"/>
      <c r="BH332" s="22"/>
      <c r="BI332" s="22"/>
      <c r="BJ332" s="22"/>
      <c r="BK332" s="22"/>
      <c r="BL332" s="22"/>
      <c r="BM332" s="22"/>
      <c r="BN332" s="22"/>
      <c r="BO332" s="22"/>
      <c r="BP332" s="22"/>
      <c r="BQ332" s="22"/>
      <c r="BR332" s="22"/>
      <c r="BS332" s="22"/>
      <c r="BT332" s="22"/>
      <c r="BU332" s="22"/>
      <c r="BV332" s="22"/>
      <c r="BW332" s="22"/>
      <c r="BX332" s="22"/>
      <c r="BY332" s="22"/>
      <c r="BZ332" s="22"/>
      <c r="CA332" s="22"/>
      <c r="CB332" s="22"/>
      <c r="CC332" s="22"/>
      <c r="CD332" s="22"/>
      <c r="CE332" s="22"/>
      <c r="CF332" s="22"/>
      <c r="CG332" s="22"/>
      <c r="CH332" s="22"/>
      <c r="CI332" s="22"/>
      <c r="CJ332" s="22"/>
      <c r="CK332" s="22"/>
      <c r="CL332" s="22"/>
      <c r="CM332" s="22"/>
      <c r="CN332" s="22"/>
      <c r="CO332" s="22"/>
      <c r="CP332" s="22"/>
      <c r="CQ332" s="22"/>
      <c r="CR332" s="22"/>
      <c r="CS332" s="22"/>
      <c r="CT332" s="22"/>
      <c r="CU332" s="22"/>
      <c r="CV332" s="22"/>
      <c r="CW332" s="22"/>
      <c r="CX332" s="22"/>
      <c r="CY332" s="22"/>
      <c r="CZ332" s="22"/>
      <c r="DA332" s="22"/>
      <c r="DB332" s="22"/>
      <c r="DC332" s="22"/>
      <c r="DD332" s="22"/>
      <c r="DE332" s="22"/>
      <c r="DF332" s="22"/>
      <c r="DG332" s="22"/>
      <c r="DH332" s="22"/>
      <c r="DI332" s="22"/>
      <c r="DJ332" s="22"/>
      <c r="DK332" s="22"/>
      <c r="DL332" s="22"/>
      <c r="DM332" s="22"/>
      <c r="DN332" s="22"/>
      <c r="DO332" s="22"/>
      <c r="DP332" s="22"/>
      <c r="DQ332" s="22"/>
      <c r="DR332" s="22"/>
      <c r="DS332" s="22"/>
      <c r="DT332" s="22"/>
      <c r="DU332" s="22"/>
      <c r="DV332" s="22"/>
      <c r="DW332" s="22"/>
      <c r="DX332" s="22"/>
      <c r="DY332" s="22"/>
      <c r="DZ332" s="22"/>
      <c r="EA332" s="22"/>
      <c r="EB332" s="22"/>
      <c r="EC332" s="22"/>
      <c r="ED332" s="22"/>
      <c r="EE332" s="22"/>
      <c r="EF332" s="22"/>
      <c r="EG332" s="22"/>
      <c r="EH332" s="22"/>
      <c r="EI332" s="22"/>
      <c r="EJ332" s="22"/>
      <c r="EK332" s="22"/>
      <c r="EL332" s="22"/>
      <c r="EM332" s="22"/>
      <c r="EN332" s="22"/>
      <c r="EO332" s="22"/>
      <c r="EP332" s="22"/>
      <c r="EQ332" s="22"/>
      <c r="ER332" s="22"/>
      <c r="ES332" s="22"/>
      <c r="ET332" s="22"/>
      <c r="EU332" s="22"/>
      <c r="EV332" s="22"/>
      <c r="EW332" s="22"/>
      <c r="EX332" s="22"/>
      <c r="EY332" s="22"/>
      <c r="EZ332" s="22"/>
      <c r="FA332" s="22"/>
      <c r="FB332" s="22"/>
      <c r="FC332" s="22"/>
      <c r="FD332" s="22"/>
      <c r="FE332" s="22"/>
      <c r="FF332" s="22"/>
      <c r="FG332" s="22"/>
      <c r="FH332" s="22"/>
      <c r="FI332" s="22"/>
      <c r="FJ332" s="22"/>
      <c r="FK332" s="22"/>
      <c r="FL332" s="22"/>
      <c r="FM332" s="22"/>
      <c r="FN332" s="22"/>
      <c r="FO332" s="22"/>
      <c r="FP332" s="22"/>
      <c r="FQ332" s="22"/>
      <c r="FR332" s="22"/>
      <c r="FS332" s="22"/>
      <c r="FT332" s="22"/>
      <c r="FU332" s="22"/>
      <c r="FV332" s="22"/>
      <c r="FW332" s="22"/>
      <c r="FX332" s="22"/>
      <c r="FY332" s="22"/>
      <c r="FZ332" s="22"/>
      <c r="GA332" s="22"/>
      <c r="GB332" s="22"/>
      <c r="GC332" s="22"/>
      <c r="GD332" s="22"/>
      <c r="GE332" s="22"/>
      <c r="GF332" s="22"/>
      <c r="GG332" s="22"/>
      <c r="GH332" s="22"/>
      <c r="GI332" s="22"/>
      <c r="GJ332" s="22"/>
      <c r="GK332" s="22"/>
      <c r="GL332" s="22"/>
      <c r="GM332" s="22"/>
      <c r="GN332" s="22"/>
      <c r="GO332" s="22"/>
      <c r="GP332" s="22"/>
      <c r="GQ332" s="22"/>
      <c r="GR332" s="22"/>
      <c r="GS332" s="22"/>
      <c r="GT332" s="22"/>
      <c r="GU332" s="22"/>
      <c r="GV332" s="22"/>
      <c r="GW332" s="22"/>
      <c r="GX332" s="22"/>
      <c r="GY332" s="22"/>
      <c r="GZ332" s="22"/>
      <c r="HA332" s="22"/>
      <c r="HB332" s="22"/>
      <c r="HC332" s="22"/>
      <c r="HD332" s="22"/>
      <c r="HE332" s="22"/>
      <c r="HF332" s="22"/>
      <c r="HG332" s="22"/>
      <c r="HH332" s="22"/>
      <c r="HI332" s="22"/>
      <c r="HJ332" s="22"/>
      <c r="HK332" s="22"/>
      <c r="HL332" s="22"/>
      <c r="HM332" s="22"/>
      <c r="HN332" s="22"/>
      <c r="HO332" s="22"/>
      <c r="HP332" s="22"/>
      <c r="HQ332" s="22"/>
      <c r="HR332" s="22"/>
      <c r="HS332" s="22"/>
      <c r="HT332" s="22"/>
      <c r="HU332" s="22"/>
      <c r="HV332" s="22"/>
      <c r="HW332" s="22"/>
      <c r="HX332" s="22"/>
      <c r="HY332" s="22"/>
      <c r="HZ332" s="22"/>
      <c r="IA332" s="22"/>
      <c r="IB332" s="22"/>
      <c r="IC332" s="22"/>
      <c r="ID332" s="22"/>
      <c r="IE332" s="22"/>
      <c r="IF332" s="22"/>
      <c r="IG332" s="22"/>
      <c r="IH332" s="22"/>
      <c r="II332" s="22"/>
      <c r="IJ332" s="22"/>
      <c r="IK332" s="22"/>
      <c r="IL332" s="22"/>
      <c r="IM332" s="22"/>
      <c r="IN332" s="22"/>
      <c r="IO332" s="22"/>
      <c r="IP332" s="22"/>
      <c r="IQ332" s="22"/>
      <c r="IR332" s="22"/>
      <c r="IS332" s="22"/>
      <c r="IT332" s="22"/>
      <c r="IU332" s="22"/>
      <c r="IV332" s="22"/>
    </row>
    <row r="333" s="17" customFormat="1" ht="27" customHeight="1" spans="1:256">
      <c r="A333" s="39"/>
      <c r="B333" s="39"/>
      <c r="C333" s="39"/>
      <c r="D333" s="39"/>
      <c r="E333" s="70">
        <v>0.5</v>
      </c>
      <c r="F333" s="34" t="s">
        <v>504</v>
      </c>
      <c r="G333" s="70">
        <v>0.5</v>
      </c>
      <c r="H333" s="86" t="s">
        <v>53</v>
      </c>
      <c r="I333" s="85"/>
      <c r="J333" s="85"/>
      <c r="K333" s="34" t="s">
        <v>19</v>
      </c>
      <c r="L333" s="88"/>
      <c r="M333" s="87"/>
      <c r="N333" s="87"/>
      <c r="O333" s="87"/>
      <c r="P333" s="87"/>
      <c r="Q333" s="87"/>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22"/>
      <c r="BH333" s="22"/>
      <c r="BI333" s="22"/>
      <c r="BJ333" s="22"/>
      <c r="BK333" s="22"/>
      <c r="BL333" s="22"/>
      <c r="BM333" s="22"/>
      <c r="BN333" s="22"/>
      <c r="BO333" s="22"/>
      <c r="BP333" s="22"/>
      <c r="BQ333" s="22"/>
      <c r="BR333" s="22"/>
      <c r="BS333" s="22"/>
      <c r="BT333" s="22"/>
      <c r="BU333" s="22"/>
      <c r="BV333" s="22"/>
      <c r="BW333" s="22"/>
      <c r="BX333" s="22"/>
      <c r="BY333" s="22"/>
      <c r="BZ333" s="22"/>
      <c r="CA333" s="22"/>
      <c r="CB333" s="22"/>
      <c r="CC333" s="22"/>
      <c r="CD333" s="22"/>
      <c r="CE333" s="22"/>
      <c r="CF333" s="22"/>
      <c r="CG333" s="22"/>
      <c r="CH333" s="22"/>
      <c r="CI333" s="22"/>
      <c r="CJ333" s="22"/>
      <c r="CK333" s="22"/>
      <c r="CL333" s="22"/>
      <c r="CM333" s="22"/>
      <c r="CN333" s="22"/>
      <c r="CO333" s="22"/>
      <c r="CP333" s="22"/>
      <c r="CQ333" s="22"/>
      <c r="CR333" s="22"/>
      <c r="CS333" s="22"/>
      <c r="CT333" s="22"/>
      <c r="CU333" s="22"/>
      <c r="CV333" s="22"/>
      <c r="CW333" s="22"/>
      <c r="CX333" s="22"/>
      <c r="CY333" s="22"/>
      <c r="CZ333" s="22"/>
      <c r="DA333" s="22"/>
      <c r="DB333" s="22"/>
      <c r="DC333" s="22"/>
      <c r="DD333" s="22"/>
      <c r="DE333" s="22"/>
      <c r="DF333" s="22"/>
      <c r="DG333" s="22"/>
      <c r="DH333" s="22"/>
      <c r="DI333" s="22"/>
      <c r="DJ333" s="22"/>
      <c r="DK333" s="22"/>
      <c r="DL333" s="22"/>
      <c r="DM333" s="22"/>
      <c r="DN333" s="22"/>
      <c r="DO333" s="22"/>
      <c r="DP333" s="22"/>
      <c r="DQ333" s="22"/>
      <c r="DR333" s="22"/>
      <c r="DS333" s="22"/>
      <c r="DT333" s="22"/>
      <c r="DU333" s="22"/>
      <c r="DV333" s="22"/>
      <c r="DW333" s="22"/>
      <c r="DX333" s="22"/>
      <c r="DY333" s="22"/>
      <c r="DZ333" s="22"/>
      <c r="EA333" s="22"/>
      <c r="EB333" s="22"/>
      <c r="EC333" s="22"/>
      <c r="ED333" s="22"/>
      <c r="EE333" s="22"/>
      <c r="EF333" s="22"/>
      <c r="EG333" s="22"/>
      <c r="EH333" s="22"/>
      <c r="EI333" s="22"/>
      <c r="EJ333" s="22"/>
      <c r="EK333" s="22"/>
      <c r="EL333" s="22"/>
      <c r="EM333" s="22"/>
      <c r="EN333" s="22"/>
      <c r="EO333" s="22"/>
      <c r="EP333" s="22"/>
      <c r="EQ333" s="22"/>
      <c r="ER333" s="22"/>
      <c r="ES333" s="22"/>
      <c r="ET333" s="22"/>
      <c r="EU333" s="22"/>
      <c r="EV333" s="22"/>
      <c r="EW333" s="22"/>
      <c r="EX333" s="22"/>
      <c r="EY333" s="22"/>
      <c r="EZ333" s="22"/>
      <c r="FA333" s="22"/>
      <c r="FB333" s="22"/>
      <c r="FC333" s="22"/>
      <c r="FD333" s="22"/>
      <c r="FE333" s="22"/>
      <c r="FF333" s="22"/>
      <c r="FG333" s="22"/>
      <c r="FH333" s="22"/>
      <c r="FI333" s="22"/>
      <c r="FJ333" s="22"/>
      <c r="FK333" s="22"/>
      <c r="FL333" s="22"/>
      <c r="FM333" s="22"/>
      <c r="FN333" s="22"/>
      <c r="FO333" s="22"/>
      <c r="FP333" s="22"/>
      <c r="FQ333" s="22"/>
      <c r="FR333" s="22"/>
      <c r="FS333" s="22"/>
      <c r="FT333" s="22"/>
      <c r="FU333" s="22"/>
      <c r="FV333" s="22"/>
      <c r="FW333" s="22"/>
      <c r="FX333" s="22"/>
      <c r="FY333" s="22"/>
      <c r="FZ333" s="22"/>
      <c r="GA333" s="22"/>
      <c r="GB333" s="22"/>
      <c r="GC333" s="22"/>
      <c r="GD333" s="22"/>
      <c r="GE333" s="22"/>
      <c r="GF333" s="22"/>
      <c r="GG333" s="22"/>
      <c r="GH333" s="22"/>
      <c r="GI333" s="22"/>
      <c r="GJ333" s="22"/>
      <c r="GK333" s="22"/>
      <c r="GL333" s="22"/>
      <c r="GM333" s="22"/>
      <c r="GN333" s="22"/>
      <c r="GO333" s="22"/>
      <c r="GP333" s="22"/>
      <c r="GQ333" s="22"/>
      <c r="GR333" s="22"/>
      <c r="GS333" s="22"/>
      <c r="GT333" s="22"/>
      <c r="GU333" s="22"/>
      <c r="GV333" s="22"/>
      <c r="GW333" s="22"/>
      <c r="GX333" s="22"/>
      <c r="GY333" s="22"/>
      <c r="GZ333" s="22"/>
      <c r="HA333" s="22"/>
      <c r="HB333" s="22"/>
      <c r="HC333" s="22"/>
      <c r="HD333" s="22"/>
      <c r="HE333" s="22"/>
      <c r="HF333" s="22"/>
      <c r="HG333" s="22"/>
      <c r="HH333" s="22"/>
      <c r="HI333" s="22"/>
      <c r="HJ333" s="22"/>
      <c r="HK333" s="22"/>
      <c r="HL333" s="22"/>
      <c r="HM333" s="22"/>
      <c r="HN333" s="22"/>
      <c r="HO333" s="22"/>
      <c r="HP333" s="22"/>
      <c r="HQ333" s="22"/>
      <c r="HR333" s="22"/>
      <c r="HS333" s="22"/>
      <c r="HT333" s="22"/>
      <c r="HU333" s="22"/>
      <c r="HV333" s="22"/>
      <c r="HW333" s="22"/>
      <c r="HX333" s="22"/>
      <c r="HY333" s="22"/>
      <c r="HZ333" s="22"/>
      <c r="IA333" s="22"/>
      <c r="IB333" s="22"/>
      <c r="IC333" s="22"/>
      <c r="ID333" s="22"/>
      <c r="IE333" s="22"/>
      <c r="IF333" s="22"/>
      <c r="IG333" s="22"/>
      <c r="IH333" s="22"/>
      <c r="II333" s="22"/>
      <c r="IJ333" s="22"/>
      <c r="IK333" s="22"/>
      <c r="IL333" s="22"/>
      <c r="IM333" s="22"/>
      <c r="IN333" s="22"/>
      <c r="IO333" s="22"/>
      <c r="IP333" s="22"/>
      <c r="IQ333" s="22"/>
      <c r="IR333" s="22"/>
      <c r="IS333" s="22"/>
      <c r="IT333" s="22"/>
      <c r="IU333" s="22"/>
      <c r="IV333" s="22"/>
    </row>
    <row r="334" s="17" customFormat="1" ht="24" customHeight="1" spans="1:256">
      <c r="A334" s="39"/>
      <c r="B334" s="39"/>
      <c r="C334" s="39"/>
      <c r="D334" s="39"/>
      <c r="E334" s="70">
        <v>20</v>
      </c>
      <c r="F334" s="34" t="s">
        <v>498</v>
      </c>
      <c r="G334" s="70">
        <v>20</v>
      </c>
      <c r="H334" s="86" t="s">
        <v>499</v>
      </c>
      <c r="I334" s="85"/>
      <c r="J334" s="85"/>
      <c r="K334" s="34" t="s">
        <v>19</v>
      </c>
      <c r="L334" s="88"/>
      <c r="M334" s="87"/>
      <c r="N334" s="87"/>
      <c r="O334" s="87"/>
      <c r="P334" s="87"/>
      <c r="Q334" s="87"/>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2"/>
      <c r="BJ334" s="22"/>
      <c r="BK334" s="22"/>
      <c r="BL334" s="22"/>
      <c r="BM334" s="22"/>
      <c r="BN334" s="22"/>
      <c r="BO334" s="22"/>
      <c r="BP334" s="22"/>
      <c r="BQ334" s="22"/>
      <c r="BR334" s="22"/>
      <c r="BS334" s="22"/>
      <c r="BT334" s="22"/>
      <c r="BU334" s="22"/>
      <c r="BV334" s="22"/>
      <c r="BW334" s="22"/>
      <c r="BX334" s="22"/>
      <c r="BY334" s="22"/>
      <c r="BZ334" s="22"/>
      <c r="CA334" s="22"/>
      <c r="CB334" s="22"/>
      <c r="CC334" s="22"/>
      <c r="CD334" s="22"/>
      <c r="CE334" s="22"/>
      <c r="CF334" s="22"/>
      <c r="CG334" s="22"/>
      <c r="CH334" s="22"/>
      <c r="CI334" s="22"/>
      <c r="CJ334" s="22"/>
      <c r="CK334" s="22"/>
      <c r="CL334" s="22"/>
      <c r="CM334" s="22"/>
      <c r="CN334" s="22"/>
      <c r="CO334" s="22"/>
      <c r="CP334" s="22"/>
      <c r="CQ334" s="22"/>
      <c r="CR334" s="22"/>
      <c r="CS334" s="22"/>
      <c r="CT334" s="22"/>
      <c r="CU334" s="22"/>
      <c r="CV334" s="22"/>
      <c r="CW334" s="22"/>
      <c r="CX334" s="22"/>
      <c r="CY334" s="22"/>
      <c r="CZ334" s="22"/>
      <c r="DA334" s="22"/>
      <c r="DB334" s="22"/>
      <c r="DC334" s="22"/>
      <c r="DD334" s="22"/>
      <c r="DE334" s="22"/>
      <c r="DF334" s="22"/>
      <c r="DG334" s="22"/>
      <c r="DH334" s="22"/>
      <c r="DI334" s="22"/>
      <c r="DJ334" s="22"/>
      <c r="DK334" s="22"/>
      <c r="DL334" s="22"/>
      <c r="DM334" s="22"/>
      <c r="DN334" s="22"/>
      <c r="DO334" s="22"/>
      <c r="DP334" s="22"/>
      <c r="DQ334" s="22"/>
      <c r="DR334" s="22"/>
      <c r="DS334" s="22"/>
      <c r="DT334" s="22"/>
      <c r="DU334" s="22"/>
      <c r="DV334" s="22"/>
      <c r="DW334" s="22"/>
      <c r="DX334" s="22"/>
      <c r="DY334" s="22"/>
      <c r="DZ334" s="22"/>
      <c r="EA334" s="22"/>
      <c r="EB334" s="22"/>
      <c r="EC334" s="22"/>
      <c r="ED334" s="22"/>
      <c r="EE334" s="22"/>
      <c r="EF334" s="22"/>
      <c r="EG334" s="22"/>
      <c r="EH334" s="22"/>
      <c r="EI334" s="22"/>
      <c r="EJ334" s="22"/>
      <c r="EK334" s="22"/>
      <c r="EL334" s="22"/>
      <c r="EM334" s="22"/>
      <c r="EN334" s="22"/>
      <c r="EO334" s="22"/>
      <c r="EP334" s="22"/>
      <c r="EQ334" s="22"/>
      <c r="ER334" s="22"/>
      <c r="ES334" s="22"/>
      <c r="ET334" s="22"/>
      <c r="EU334" s="22"/>
      <c r="EV334" s="22"/>
      <c r="EW334" s="22"/>
      <c r="EX334" s="22"/>
      <c r="EY334" s="22"/>
      <c r="EZ334" s="22"/>
      <c r="FA334" s="22"/>
      <c r="FB334" s="22"/>
      <c r="FC334" s="22"/>
      <c r="FD334" s="22"/>
      <c r="FE334" s="22"/>
      <c r="FF334" s="22"/>
      <c r="FG334" s="22"/>
      <c r="FH334" s="22"/>
      <c r="FI334" s="22"/>
      <c r="FJ334" s="22"/>
      <c r="FK334" s="22"/>
      <c r="FL334" s="22"/>
      <c r="FM334" s="22"/>
      <c r="FN334" s="22"/>
      <c r="FO334" s="22"/>
      <c r="FP334" s="22"/>
      <c r="FQ334" s="22"/>
      <c r="FR334" s="22"/>
      <c r="FS334" s="22"/>
      <c r="FT334" s="22"/>
      <c r="FU334" s="22"/>
      <c r="FV334" s="22"/>
      <c r="FW334" s="22"/>
      <c r="FX334" s="22"/>
      <c r="FY334" s="22"/>
      <c r="FZ334" s="22"/>
      <c r="GA334" s="22"/>
      <c r="GB334" s="22"/>
      <c r="GC334" s="22"/>
      <c r="GD334" s="22"/>
      <c r="GE334" s="22"/>
      <c r="GF334" s="22"/>
      <c r="GG334" s="22"/>
      <c r="GH334" s="22"/>
      <c r="GI334" s="22"/>
      <c r="GJ334" s="22"/>
      <c r="GK334" s="22"/>
      <c r="GL334" s="22"/>
      <c r="GM334" s="22"/>
      <c r="GN334" s="22"/>
      <c r="GO334" s="22"/>
      <c r="GP334" s="22"/>
      <c r="GQ334" s="22"/>
      <c r="GR334" s="22"/>
      <c r="GS334" s="22"/>
      <c r="GT334" s="22"/>
      <c r="GU334" s="22"/>
      <c r="GV334" s="22"/>
      <c r="GW334" s="22"/>
      <c r="GX334" s="22"/>
      <c r="GY334" s="22"/>
      <c r="GZ334" s="22"/>
      <c r="HA334" s="22"/>
      <c r="HB334" s="22"/>
      <c r="HC334" s="22"/>
      <c r="HD334" s="22"/>
      <c r="HE334" s="22"/>
      <c r="HF334" s="22"/>
      <c r="HG334" s="22"/>
      <c r="HH334" s="22"/>
      <c r="HI334" s="22"/>
      <c r="HJ334" s="22"/>
      <c r="HK334" s="22"/>
      <c r="HL334" s="22"/>
      <c r="HM334" s="22"/>
      <c r="HN334" s="22"/>
      <c r="HO334" s="22"/>
      <c r="HP334" s="22"/>
      <c r="HQ334" s="22"/>
      <c r="HR334" s="22"/>
      <c r="HS334" s="22"/>
      <c r="HT334" s="22"/>
      <c r="HU334" s="22"/>
      <c r="HV334" s="22"/>
      <c r="HW334" s="22"/>
      <c r="HX334" s="22"/>
      <c r="HY334" s="22"/>
      <c r="HZ334" s="22"/>
      <c r="IA334" s="22"/>
      <c r="IB334" s="22"/>
      <c r="IC334" s="22"/>
      <c r="ID334" s="22"/>
      <c r="IE334" s="22"/>
      <c r="IF334" s="22"/>
      <c r="IG334" s="22"/>
      <c r="IH334" s="22"/>
      <c r="II334" s="22"/>
      <c r="IJ334" s="22"/>
      <c r="IK334" s="22"/>
      <c r="IL334" s="22"/>
      <c r="IM334" s="22"/>
      <c r="IN334" s="22"/>
      <c r="IO334" s="22"/>
      <c r="IP334" s="22"/>
      <c r="IQ334" s="22"/>
      <c r="IR334" s="22"/>
      <c r="IS334" s="22"/>
      <c r="IT334" s="22"/>
      <c r="IU334" s="22"/>
      <c r="IV334" s="22"/>
    </row>
    <row r="335" ht="30" customHeight="1"/>
    <row r="336" ht="30" customHeight="1"/>
  </sheetData>
  <autoFilter ref="A3:L334">
    <extLst/>
  </autoFilter>
  <mergeCells count="335">
    <mergeCell ref="A1:L1"/>
    <mergeCell ref="A2:L2"/>
    <mergeCell ref="A4:C4"/>
    <mergeCell ref="B5:C5"/>
    <mergeCell ref="B15:C15"/>
    <mergeCell ref="B49:C49"/>
    <mergeCell ref="B55:C55"/>
    <mergeCell ref="B64:C64"/>
    <mergeCell ref="B78:C78"/>
    <mergeCell ref="B92:C92"/>
    <mergeCell ref="B114:C114"/>
    <mergeCell ref="B157:C157"/>
    <mergeCell ref="B168:C168"/>
    <mergeCell ref="B201:C201"/>
    <mergeCell ref="B215:C215"/>
    <mergeCell ref="B271:C271"/>
    <mergeCell ref="B279:C279"/>
    <mergeCell ref="B307:C307"/>
    <mergeCell ref="B322:C322"/>
    <mergeCell ref="A6:A9"/>
    <mergeCell ref="A10:A14"/>
    <mergeCell ref="A16:A22"/>
    <mergeCell ref="A23:A29"/>
    <mergeCell ref="A30:A35"/>
    <mergeCell ref="A36:A40"/>
    <mergeCell ref="A41:A48"/>
    <mergeCell ref="A50:A54"/>
    <mergeCell ref="A56:A63"/>
    <mergeCell ref="A65:A70"/>
    <mergeCell ref="A71:A77"/>
    <mergeCell ref="A79:A85"/>
    <mergeCell ref="A86:A91"/>
    <mergeCell ref="A93:A101"/>
    <mergeCell ref="A102:A106"/>
    <mergeCell ref="A107:A113"/>
    <mergeCell ref="A115:A119"/>
    <mergeCell ref="A120:A124"/>
    <mergeCell ref="A125:A130"/>
    <mergeCell ref="A131:A135"/>
    <mergeCell ref="A136:A139"/>
    <mergeCell ref="A140:A144"/>
    <mergeCell ref="A145:A149"/>
    <mergeCell ref="A150:A156"/>
    <mergeCell ref="A158:A167"/>
    <mergeCell ref="A169:A175"/>
    <mergeCell ref="A176:A182"/>
    <mergeCell ref="A183:A192"/>
    <mergeCell ref="A193:A200"/>
    <mergeCell ref="A202:A207"/>
    <mergeCell ref="A208:A214"/>
    <mergeCell ref="A216:A224"/>
    <mergeCell ref="A225:A229"/>
    <mergeCell ref="A230:A232"/>
    <mergeCell ref="A233:A237"/>
    <mergeCell ref="A238:A243"/>
    <mergeCell ref="A244:A250"/>
    <mergeCell ref="A251:A252"/>
    <mergeCell ref="A253:A257"/>
    <mergeCell ref="A258:A263"/>
    <mergeCell ref="A264:A270"/>
    <mergeCell ref="A272:A278"/>
    <mergeCell ref="A280:A292"/>
    <mergeCell ref="A293:A296"/>
    <mergeCell ref="A297:A301"/>
    <mergeCell ref="A302:A306"/>
    <mergeCell ref="A308:A312"/>
    <mergeCell ref="A313:A318"/>
    <mergeCell ref="A319:A321"/>
    <mergeCell ref="A323:A328"/>
    <mergeCell ref="A329:A334"/>
    <mergeCell ref="B6:B9"/>
    <mergeCell ref="B10:B14"/>
    <mergeCell ref="B16:B22"/>
    <mergeCell ref="B23:B29"/>
    <mergeCell ref="B30:B35"/>
    <mergeCell ref="B36:B40"/>
    <mergeCell ref="B41:B48"/>
    <mergeCell ref="B50:B54"/>
    <mergeCell ref="B56:B63"/>
    <mergeCell ref="B65:B70"/>
    <mergeCell ref="B71:B77"/>
    <mergeCell ref="B79:B85"/>
    <mergeCell ref="B86:B91"/>
    <mergeCell ref="B93:B101"/>
    <mergeCell ref="B102:B106"/>
    <mergeCell ref="B107:B113"/>
    <mergeCell ref="B115:B119"/>
    <mergeCell ref="B120:B124"/>
    <mergeCell ref="B125:B130"/>
    <mergeCell ref="B131:B135"/>
    <mergeCell ref="B136:B139"/>
    <mergeCell ref="B140:B144"/>
    <mergeCell ref="B145:B149"/>
    <mergeCell ref="B150:B156"/>
    <mergeCell ref="B158:B167"/>
    <mergeCell ref="B169:B175"/>
    <mergeCell ref="B176:B182"/>
    <mergeCell ref="B183:B192"/>
    <mergeCell ref="B193:B200"/>
    <mergeCell ref="B202:B207"/>
    <mergeCell ref="B208:B214"/>
    <mergeCell ref="B216:B224"/>
    <mergeCell ref="B225:B229"/>
    <mergeCell ref="B230:B232"/>
    <mergeCell ref="B233:B237"/>
    <mergeCell ref="B238:B243"/>
    <mergeCell ref="B244:B250"/>
    <mergeCell ref="B251:B252"/>
    <mergeCell ref="B253:B257"/>
    <mergeCell ref="B258:B263"/>
    <mergeCell ref="B264:B270"/>
    <mergeCell ref="B272:B278"/>
    <mergeCell ref="B280:B292"/>
    <mergeCell ref="B293:B296"/>
    <mergeCell ref="B297:B301"/>
    <mergeCell ref="B302:B306"/>
    <mergeCell ref="B308:B312"/>
    <mergeCell ref="B313:B318"/>
    <mergeCell ref="B319:B321"/>
    <mergeCell ref="B323:B328"/>
    <mergeCell ref="B329:B334"/>
    <mergeCell ref="C6:C9"/>
    <mergeCell ref="C10:C14"/>
    <mergeCell ref="C16:C22"/>
    <mergeCell ref="C23:C29"/>
    <mergeCell ref="C30:C35"/>
    <mergeCell ref="C36:C40"/>
    <mergeCell ref="C41:C48"/>
    <mergeCell ref="C50:C54"/>
    <mergeCell ref="C56:C63"/>
    <mergeCell ref="C65:C70"/>
    <mergeCell ref="C71:C77"/>
    <mergeCell ref="C79:C85"/>
    <mergeCell ref="C86:C91"/>
    <mergeCell ref="C93:C101"/>
    <mergeCell ref="C102:C106"/>
    <mergeCell ref="C107:C113"/>
    <mergeCell ref="C115:C119"/>
    <mergeCell ref="C120:C124"/>
    <mergeCell ref="C125:C130"/>
    <mergeCell ref="C131:C135"/>
    <mergeCell ref="C136:C139"/>
    <mergeCell ref="C140:C144"/>
    <mergeCell ref="C145:C149"/>
    <mergeCell ref="C150:C156"/>
    <mergeCell ref="C158:C167"/>
    <mergeCell ref="C169:C175"/>
    <mergeCell ref="C176:C182"/>
    <mergeCell ref="C183:C192"/>
    <mergeCell ref="C193:C200"/>
    <mergeCell ref="C202:C207"/>
    <mergeCell ref="C208:C214"/>
    <mergeCell ref="C216:C224"/>
    <mergeCell ref="C225:C229"/>
    <mergeCell ref="C230:C232"/>
    <mergeCell ref="C233:C237"/>
    <mergeCell ref="C238:C243"/>
    <mergeCell ref="C244:C250"/>
    <mergeCell ref="C251:C252"/>
    <mergeCell ref="C253:C257"/>
    <mergeCell ref="C258:C263"/>
    <mergeCell ref="C264:C270"/>
    <mergeCell ref="C272:C278"/>
    <mergeCell ref="C280:C292"/>
    <mergeCell ref="C293:C296"/>
    <mergeCell ref="C297:C301"/>
    <mergeCell ref="C302:C306"/>
    <mergeCell ref="C308:C312"/>
    <mergeCell ref="C313:C318"/>
    <mergeCell ref="C319:C321"/>
    <mergeCell ref="C323:C328"/>
    <mergeCell ref="C329:C334"/>
    <mergeCell ref="D6:D9"/>
    <mergeCell ref="D10:D14"/>
    <mergeCell ref="D16:D22"/>
    <mergeCell ref="D23:D29"/>
    <mergeCell ref="D30:D35"/>
    <mergeCell ref="D36:D40"/>
    <mergeCell ref="D41:D48"/>
    <mergeCell ref="D50:D54"/>
    <mergeCell ref="D56:D63"/>
    <mergeCell ref="D65:D70"/>
    <mergeCell ref="D71:D77"/>
    <mergeCell ref="D79:D85"/>
    <mergeCell ref="D86:D91"/>
    <mergeCell ref="D93:D101"/>
    <mergeCell ref="D102:D106"/>
    <mergeCell ref="D107:D113"/>
    <mergeCell ref="D115:D119"/>
    <mergeCell ref="D120:D124"/>
    <mergeCell ref="D125:D130"/>
    <mergeCell ref="D131:D135"/>
    <mergeCell ref="D136:D139"/>
    <mergeCell ref="D140:D144"/>
    <mergeCell ref="D145:D149"/>
    <mergeCell ref="D150:D156"/>
    <mergeCell ref="D158:D167"/>
    <mergeCell ref="D169:D175"/>
    <mergeCell ref="D176:D182"/>
    <mergeCell ref="D183:D192"/>
    <mergeCell ref="D193:D200"/>
    <mergeCell ref="D202:D207"/>
    <mergeCell ref="D208:D214"/>
    <mergeCell ref="D216:D224"/>
    <mergeCell ref="D225:D229"/>
    <mergeCell ref="D230:D232"/>
    <mergeCell ref="D233:D237"/>
    <mergeCell ref="D238:D243"/>
    <mergeCell ref="D244:D250"/>
    <mergeCell ref="D251:D252"/>
    <mergeCell ref="D253:D257"/>
    <mergeCell ref="D258:D263"/>
    <mergeCell ref="D264:D270"/>
    <mergeCell ref="D272:D278"/>
    <mergeCell ref="D280:D292"/>
    <mergeCell ref="D293:D296"/>
    <mergeCell ref="D297:D301"/>
    <mergeCell ref="D302:D306"/>
    <mergeCell ref="D308:D312"/>
    <mergeCell ref="D313:D318"/>
    <mergeCell ref="D319:D321"/>
    <mergeCell ref="D323:D328"/>
    <mergeCell ref="D329:D334"/>
    <mergeCell ref="I6:I9"/>
    <mergeCell ref="I10:I14"/>
    <mergeCell ref="I16:I22"/>
    <mergeCell ref="I23:I29"/>
    <mergeCell ref="I30:I35"/>
    <mergeCell ref="I36:I40"/>
    <mergeCell ref="I41:I48"/>
    <mergeCell ref="I50:I54"/>
    <mergeCell ref="I56:I63"/>
    <mergeCell ref="I65:I70"/>
    <mergeCell ref="I71:I77"/>
    <mergeCell ref="I79:I85"/>
    <mergeCell ref="I86:I91"/>
    <mergeCell ref="I115:I119"/>
    <mergeCell ref="I120:I124"/>
    <mergeCell ref="I125:I130"/>
    <mergeCell ref="I131:I135"/>
    <mergeCell ref="I136:I139"/>
    <mergeCell ref="I140:I144"/>
    <mergeCell ref="I145:I149"/>
    <mergeCell ref="I150:I156"/>
    <mergeCell ref="I158:I167"/>
    <mergeCell ref="I169:I175"/>
    <mergeCell ref="I176:I182"/>
    <mergeCell ref="I183:I192"/>
    <mergeCell ref="I193:I200"/>
    <mergeCell ref="I202:I207"/>
    <mergeCell ref="I208:I214"/>
    <mergeCell ref="I272:I278"/>
    <mergeCell ref="I280:I292"/>
    <mergeCell ref="I293:I296"/>
    <mergeCell ref="I297:I301"/>
    <mergeCell ref="I302:I306"/>
    <mergeCell ref="I308:I312"/>
    <mergeCell ref="I313:I318"/>
    <mergeCell ref="I319:I321"/>
    <mergeCell ref="I323:I328"/>
    <mergeCell ref="I329:I334"/>
    <mergeCell ref="J6:J9"/>
    <mergeCell ref="J10:J14"/>
    <mergeCell ref="J16:J22"/>
    <mergeCell ref="J23:J29"/>
    <mergeCell ref="J30:J35"/>
    <mergeCell ref="J36:J40"/>
    <mergeCell ref="J41:J48"/>
    <mergeCell ref="J50:J54"/>
    <mergeCell ref="J56:J63"/>
    <mergeCell ref="J65:J70"/>
    <mergeCell ref="J71:J77"/>
    <mergeCell ref="J79:J85"/>
    <mergeCell ref="J86:J91"/>
    <mergeCell ref="J93:J101"/>
    <mergeCell ref="J102:J106"/>
    <mergeCell ref="J107:J113"/>
    <mergeCell ref="J115:J119"/>
    <mergeCell ref="J120:J124"/>
    <mergeCell ref="J125:J130"/>
    <mergeCell ref="J131:J135"/>
    <mergeCell ref="J136:J139"/>
    <mergeCell ref="J140:J144"/>
    <mergeCell ref="J145:J149"/>
    <mergeCell ref="J150:J156"/>
    <mergeCell ref="J158:J167"/>
    <mergeCell ref="J169:J175"/>
    <mergeCell ref="J176:J182"/>
    <mergeCell ref="J183:J192"/>
    <mergeCell ref="J193:J200"/>
    <mergeCell ref="J202:J207"/>
    <mergeCell ref="J208:J214"/>
    <mergeCell ref="J216:J224"/>
    <mergeCell ref="J225:J229"/>
    <mergeCell ref="J230:J232"/>
    <mergeCell ref="J233:J237"/>
    <mergeCell ref="J238:J243"/>
    <mergeCell ref="J244:J250"/>
    <mergeCell ref="J251:J252"/>
    <mergeCell ref="J253:J257"/>
    <mergeCell ref="J258:J263"/>
    <mergeCell ref="J264:J270"/>
    <mergeCell ref="J272:J278"/>
    <mergeCell ref="J280:J292"/>
    <mergeCell ref="J293:J296"/>
    <mergeCell ref="J297:J301"/>
    <mergeCell ref="J302:J306"/>
    <mergeCell ref="J308:J312"/>
    <mergeCell ref="J313:J318"/>
    <mergeCell ref="J319:J321"/>
    <mergeCell ref="J323:J328"/>
    <mergeCell ref="J329:J334"/>
    <mergeCell ref="L158:L167"/>
    <mergeCell ref="L216:L224"/>
    <mergeCell ref="L225:L229"/>
    <mergeCell ref="L230:L232"/>
    <mergeCell ref="L233:L237"/>
    <mergeCell ref="L238:L243"/>
    <mergeCell ref="L244:L250"/>
    <mergeCell ref="L251:L252"/>
    <mergeCell ref="L253:L257"/>
    <mergeCell ref="L258:L263"/>
    <mergeCell ref="L264:L270"/>
    <mergeCell ref="M244:M252"/>
    <mergeCell ref="M253:M257"/>
    <mergeCell ref="M258:M263"/>
    <mergeCell ref="M264:M268"/>
    <mergeCell ref="N244:N252"/>
    <mergeCell ref="N253:N257"/>
    <mergeCell ref="N258:N263"/>
    <mergeCell ref="N264:N268"/>
    <mergeCell ref="O244:O252"/>
    <mergeCell ref="O253:O257"/>
    <mergeCell ref="O258:O263"/>
    <mergeCell ref="O264:O268"/>
  </mergeCells>
  <pageMargins left="0.393055555555556" right="0.393055555555556" top="0.511805555555556" bottom="0.590277777777778" header="0.472222222222222" footer="0.393055555555556"/>
  <pageSetup paperSize="9" scale="72" orientation="landscape" horizontalDpi="600" verticalDpi="600"/>
  <headerFooter>
    <oddFooter>&amp;C第 &amp;P 页，共 &amp;N 页</oddFooter>
  </headerFooter>
  <rowBreaks count="3" manualBreakCount="3">
    <brk id="334" max="256" man="1"/>
    <brk id="334" max="256" man="1"/>
    <brk id="334" max="256"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tabSelected="1" workbookViewId="0">
      <selection activeCell="E5" sqref="E5"/>
    </sheetView>
  </sheetViews>
  <sheetFormatPr defaultColWidth="9" defaultRowHeight="13.5" outlineLevelCol="6"/>
  <cols>
    <col min="1" max="1" width="9" style="1"/>
    <col min="2" max="2" width="14.875" style="1" customWidth="1"/>
    <col min="3" max="3" width="16.875" style="1" customWidth="1"/>
    <col min="4" max="4" width="17.5" style="1" customWidth="1"/>
    <col min="5" max="5" width="42.875" style="2" customWidth="1"/>
    <col min="6" max="6" width="24.25" style="1" customWidth="1"/>
    <col min="7" max="16384" width="9" style="1"/>
  </cols>
  <sheetData>
    <row r="1" ht="53" customHeight="1" spans="1:7">
      <c r="A1" s="3" t="s">
        <v>505</v>
      </c>
      <c r="B1" s="4"/>
      <c r="C1" s="4"/>
      <c r="D1" s="4"/>
      <c r="E1" s="5"/>
      <c r="F1" s="4"/>
      <c r="G1" s="4"/>
    </row>
    <row r="2" ht="53" customHeight="1" spans="1:7">
      <c r="A2" s="6" t="s">
        <v>2</v>
      </c>
      <c r="B2" s="6" t="s">
        <v>506</v>
      </c>
      <c r="C2" s="6" t="s">
        <v>507</v>
      </c>
      <c r="D2" s="7" t="s">
        <v>508</v>
      </c>
      <c r="E2" s="7" t="s">
        <v>509</v>
      </c>
      <c r="F2" s="6" t="s">
        <v>510</v>
      </c>
      <c r="G2" s="6" t="s">
        <v>13</v>
      </c>
    </row>
    <row r="3" ht="53" customHeight="1" spans="1:7">
      <c r="A3" s="8" t="s">
        <v>14</v>
      </c>
      <c r="B3" s="9"/>
      <c r="C3" s="10"/>
      <c r="D3" s="6">
        <f>SUM(D4:D22)</f>
        <v>7600000</v>
      </c>
      <c r="E3" s="7"/>
      <c r="F3" s="6"/>
      <c r="G3" s="6"/>
    </row>
    <row r="4" ht="54" customHeight="1" spans="1:7">
      <c r="A4" s="11">
        <v>1</v>
      </c>
      <c r="B4" s="11" t="s">
        <v>511</v>
      </c>
      <c r="C4" s="11" t="s">
        <v>512</v>
      </c>
      <c r="D4" s="12">
        <v>1800000</v>
      </c>
      <c r="E4" s="13" t="s">
        <v>513</v>
      </c>
      <c r="F4" s="11" t="s">
        <v>19</v>
      </c>
      <c r="G4" s="11"/>
    </row>
    <row r="5" ht="54" customHeight="1" spans="1:7">
      <c r="A5" s="11">
        <v>2</v>
      </c>
      <c r="B5" s="11" t="s">
        <v>511</v>
      </c>
      <c r="C5" s="11" t="s">
        <v>512</v>
      </c>
      <c r="D5" s="12">
        <v>408210.2</v>
      </c>
      <c r="E5" s="13" t="s">
        <v>514</v>
      </c>
      <c r="F5" s="11" t="s">
        <v>19</v>
      </c>
      <c r="G5" s="11"/>
    </row>
    <row r="6" ht="54" customHeight="1" spans="1:7">
      <c r="A6" s="11">
        <v>3</v>
      </c>
      <c r="B6" s="11" t="s">
        <v>511</v>
      </c>
      <c r="C6" s="11" t="s">
        <v>512</v>
      </c>
      <c r="D6" s="12">
        <v>482078</v>
      </c>
      <c r="E6" s="13" t="s">
        <v>515</v>
      </c>
      <c r="F6" s="11" t="s">
        <v>19</v>
      </c>
      <c r="G6" s="11"/>
    </row>
    <row r="7" ht="56" customHeight="1" spans="1:7">
      <c r="A7" s="11">
        <v>4</v>
      </c>
      <c r="B7" s="11" t="s">
        <v>511</v>
      </c>
      <c r="C7" s="11" t="s">
        <v>512</v>
      </c>
      <c r="D7" s="12">
        <v>109711.8</v>
      </c>
      <c r="E7" s="13" t="s">
        <v>516</v>
      </c>
      <c r="F7" s="11" t="s">
        <v>19</v>
      </c>
      <c r="G7" s="11"/>
    </row>
    <row r="8" ht="56" customHeight="1" spans="1:7">
      <c r="A8" s="11">
        <v>5</v>
      </c>
      <c r="B8" s="11" t="s">
        <v>511</v>
      </c>
      <c r="C8" s="11" t="s">
        <v>517</v>
      </c>
      <c r="D8" s="12">
        <v>1000000</v>
      </c>
      <c r="E8" s="13" t="s">
        <v>518</v>
      </c>
      <c r="F8" s="11" t="s">
        <v>19</v>
      </c>
      <c r="G8" s="11"/>
    </row>
    <row r="9" ht="56" customHeight="1" spans="1:7">
      <c r="A9" s="11">
        <v>6</v>
      </c>
      <c r="B9" s="11" t="s">
        <v>519</v>
      </c>
      <c r="C9" s="11" t="s">
        <v>512</v>
      </c>
      <c r="D9" s="12">
        <v>10000</v>
      </c>
      <c r="E9" s="13" t="s">
        <v>520</v>
      </c>
      <c r="F9" s="11" t="s">
        <v>19</v>
      </c>
      <c r="G9" s="11"/>
    </row>
    <row r="10" ht="56" customHeight="1" spans="1:7">
      <c r="A10" s="11">
        <v>7</v>
      </c>
      <c r="B10" s="11" t="s">
        <v>519</v>
      </c>
      <c r="C10" s="11" t="s">
        <v>512</v>
      </c>
      <c r="D10" s="12">
        <v>107613.2</v>
      </c>
      <c r="E10" s="13" t="s">
        <v>516</v>
      </c>
      <c r="F10" s="11" t="s">
        <v>19</v>
      </c>
      <c r="G10" s="11"/>
    </row>
    <row r="11" ht="56" customHeight="1" spans="1:7">
      <c r="A11" s="11">
        <v>8</v>
      </c>
      <c r="B11" s="11" t="s">
        <v>519</v>
      </c>
      <c r="C11" s="11" t="s">
        <v>512</v>
      </c>
      <c r="D11" s="12">
        <v>13567</v>
      </c>
      <c r="E11" s="13" t="s">
        <v>521</v>
      </c>
      <c r="F11" s="11" t="s">
        <v>19</v>
      </c>
      <c r="G11" s="11"/>
    </row>
    <row r="12" ht="56" customHeight="1" spans="1:7">
      <c r="A12" s="11">
        <v>9</v>
      </c>
      <c r="B12" s="11" t="s">
        <v>519</v>
      </c>
      <c r="C12" s="11" t="s">
        <v>512</v>
      </c>
      <c r="D12" s="12">
        <v>12121</v>
      </c>
      <c r="E12" s="13" t="s">
        <v>522</v>
      </c>
      <c r="F12" s="11" t="s">
        <v>19</v>
      </c>
      <c r="G12" s="11"/>
    </row>
    <row r="13" ht="56" customHeight="1" spans="1:7">
      <c r="A13" s="11">
        <v>10</v>
      </c>
      <c r="B13" s="11" t="s">
        <v>519</v>
      </c>
      <c r="C13" s="11" t="s">
        <v>512</v>
      </c>
      <c r="D13" s="12">
        <v>142440</v>
      </c>
      <c r="E13" s="13" t="s">
        <v>523</v>
      </c>
      <c r="F13" s="11" t="s">
        <v>19</v>
      </c>
      <c r="G13" s="11"/>
    </row>
    <row r="14" ht="56" customHeight="1" spans="1:7">
      <c r="A14" s="11">
        <v>11</v>
      </c>
      <c r="B14" s="11" t="s">
        <v>519</v>
      </c>
      <c r="C14" s="11" t="s">
        <v>512</v>
      </c>
      <c r="D14" s="12">
        <v>6115</v>
      </c>
      <c r="E14" s="13" t="s">
        <v>524</v>
      </c>
      <c r="F14" s="11" t="s">
        <v>19</v>
      </c>
      <c r="G14" s="11"/>
    </row>
    <row r="15" ht="56" customHeight="1" spans="1:7">
      <c r="A15" s="11">
        <v>12</v>
      </c>
      <c r="B15" s="11" t="s">
        <v>519</v>
      </c>
      <c r="C15" s="11" t="s">
        <v>512</v>
      </c>
      <c r="D15" s="12">
        <v>400000</v>
      </c>
      <c r="E15" s="13" t="s">
        <v>525</v>
      </c>
      <c r="F15" s="11" t="s">
        <v>19</v>
      </c>
      <c r="G15" s="11"/>
    </row>
    <row r="16" ht="56" customHeight="1" spans="1:7">
      <c r="A16" s="11">
        <v>13</v>
      </c>
      <c r="B16" s="11" t="s">
        <v>519</v>
      </c>
      <c r="C16" s="11" t="s">
        <v>512</v>
      </c>
      <c r="D16" s="12">
        <v>49185</v>
      </c>
      <c r="E16" s="13" t="s">
        <v>526</v>
      </c>
      <c r="F16" s="11" t="s">
        <v>19</v>
      </c>
      <c r="G16" s="11"/>
    </row>
    <row r="17" ht="56" customHeight="1" spans="1:7">
      <c r="A17" s="11">
        <v>14</v>
      </c>
      <c r="B17" s="11" t="s">
        <v>519</v>
      </c>
      <c r="C17" s="11" t="s">
        <v>512</v>
      </c>
      <c r="D17" s="12">
        <v>1117579</v>
      </c>
      <c r="E17" s="13" t="s">
        <v>527</v>
      </c>
      <c r="F17" s="11" t="s">
        <v>19</v>
      </c>
      <c r="G17" s="11"/>
    </row>
    <row r="18" ht="56" customHeight="1" spans="1:7">
      <c r="A18" s="11">
        <v>15</v>
      </c>
      <c r="B18" s="11" t="s">
        <v>519</v>
      </c>
      <c r="C18" s="11" t="s">
        <v>512</v>
      </c>
      <c r="D18" s="12">
        <v>200000</v>
      </c>
      <c r="E18" s="13" t="s">
        <v>528</v>
      </c>
      <c r="F18" s="11" t="s">
        <v>19</v>
      </c>
      <c r="G18" s="11"/>
    </row>
    <row r="19" ht="56" customHeight="1" spans="1:7">
      <c r="A19" s="11">
        <v>16</v>
      </c>
      <c r="B19" s="11" t="s">
        <v>519</v>
      </c>
      <c r="C19" s="11" t="s">
        <v>512</v>
      </c>
      <c r="D19" s="12">
        <v>357479.89</v>
      </c>
      <c r="E19" s="13" t="s">
        <v>529</v>
      </c>
      <c r="F19" s="11" t="s">
        <v>19</v>
      </c>
      <c r="G19" s="11"/>
    </row>
    <row r="20" ht="56" customHeight="1" spans="1:7">
      <c r="A20" s="11">
        <v>17</v>
      </c>
      <c r="B20" s="11" t="s">
        <v>519</v>
      </c>
      <c r="C20" s="11" t="s">
        <v>512</v>
      </c>
      <c r="D20" s="12">
        <v>25821.81</v>
      </c>
      <c r="E20" s="13" t="s">
        <v>530</v>
      </c>
      <c r="F20" s="11" t="s">
        <v>19</v>
      </c>
      <c r="G20" s="11"/>
    </row>
    <row r="21" ht="56" customHeight="1" spans="1:7">
      <c r="A21" s="11">
        <v>18</v>
      </c>
      <c r="B21" s="11" t="s">
        <v>519</v>
      </c>
      <c r="C21" s="11" t="s">
        <v>512</v>
      </c>
      <c r="D21" s="12">
        <v>358078.1</v>
      </c>
      <c r="E21" s="13" t="s">
        <v>531</v>
      </c>
      <c r="F21" s="11" t="s">
        <v>19</v>
      </c>
      <c r="G21" s="11"/>
    </row>
    <row r="22" ht="56" customHeight="1" spans="1:7">
      <c r="A22" s="11">
        <v>19</v>
      </c>
      <c r="B22" s="11" t="s">
        <v>519</v>
      </c>
      <c r="C22" s="11" t="s">
        <v>512</v>
      </c>
      <c r="D22" s="12">
        <v>1000000</v>
      </c>
      <c r="E22" s="13" t="s">
        <v>518</v>
      </c>
      <c r="F22" s="11" t="s">
        <v>19</v>
      </c>
      <c r="G22" s="11"/>
    </row>
  </sheetData>
  <mergeCells count="2">
    <mergeCell ref="A1:G1"/>
    <mergeCell ref="A3:C3"/>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2020韶关市扶贫开发资金</vt:lpstr>
      <vt:lpstr>2020东莞引导资金</vt:lpstr>
      <vt:lpstr>2020中央资金</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lwT.</cp:lastModifiedBy>
  <dcterms:created xsi:type="dcterms:W3CDTF">2021-05-13T12:40:24Z</dcterms:created>
  <dcterms:modified xsi:type="dcterms:W3CDTF">2021-05-13T13:06:47Z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